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kashima\Desktop\"/>
    </mc:Choice>
  </mc:AlternateContent>
  <xr:revisionPtr revIDLastSave="0" documentId="8_{AE9C0CA6-762F-40AA-817E-6CE12C2A96A8}" xr6:coauthVersionLast="47" xr6:coauthVersionMax="47" xr10:uidLastSave="{00000000-0000-0000-0000-000000000000}"/>
  <bookViews>
    <workbookView xWindow="390" yWindow="390" windowWidth="26010" windowHeight="20025" firstSheet="1" activeTab="2" xr2:uid="{00000000-000D-0000-FFFF-FFFF00000000}"/>
  </bookViews>
  <sheets>
    <sheet name="パターン１　試算 (フレイル割合 東大調査) " sheetId="7" r:id="rId1"/>
    <sheet name="パターン１　記入例（神奈川県の例）" sheetId="10" r:id="rId2"/>
    <sheet name="パターン2　試算 (フレイル割合 東京都長寿調査)  " sheetId="9" r:id="rId3"/>
    <sheet name="パターン２　記入例（神奈川県の例）" sheetId="11" r:id="rId4"/>
  </sheets>
  <definedNames>
    <definedName name="_xlnm.Print_Area" localSheetId="0">'パターン１　試算 (フレイル割合 東大調査) '!$A$1:$N$39</definedName>
    <definedName name="_xlnm.Print_Area" localSheetId="2">'パターン2　試算 (フレイル割合 東京都長寿調査)  '!$A$1:$N$39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1" l="1"/>
  <c r="H38" i="11" s="1"/>
  <c r="H34" i="11"/>
  <c r="H36" i="11" s="1"/>
  <c r="H30" i="11"/>
  <c r="H33" i="11" s="1"/>
  <c r="M29" i="11"/>
  <c r="L29" i="11"/>
  <c r="K29" i="11"/>
  <c r="J29" i="11"/>
  <c r="I29" i="11"/>
  <c r="H29" i="11"/>
  <c r="M28" i="11"/>
  <c r="L28" i="11"/>
  <c r="K28" i="11"/>
  <c r="J28" i="11"/>
  <c r="I28" i="11"/>
  <c r="H28" i="11"/>
  <c r="H27" i="11"/>
  <c r="M26" i="11"/>
  <c r="L26" i="11"/>
  <c r="K26" i="11"/>
  <c r="J26" i="11"/>
  <c r="I26" i="11"/>
  <c r="H26" i="11"/>
  <c r="M17" i="11"/>
  <c r="L17" i="11"/>
  <c r="K17" i="11"/>
  <c r="J17" i="11"/>
  <c r="I17" i="11"/>
  <c r="H17" i="11"/>
  <c r="I14" i="11"/>
  <c r="J20" i="11" s="1"/>
  <c r="H14" i="11"/>
  <c r="I20" i="11" s="1"/>
  <c r="I12" i="11"/>
  <c r="H12" i="11"/>
  <c r="M11" i="11"/>
  <c r="M12" i="11" s="1"/>
  <c r="L11" i="11"/>
  <c r="L14" i="11" s="1"/>
  <c r="M20" i="11" s="1"/>
  <c r="K11" i="11"/>
  <c r="K14" i="11" s="1"/>
  <c r="L20" i="11" s="1"/>
  <c r="J11" i="11"/>
  <c r="J14" i="11" s="1"/>
  <c r="K20" i="11" s="1"/>
  <c r="I11" i="11"/>
  <c r="I13" i="11" s="1"/>
  <c r="J19" i="11" s="1"/>
  <c r="H11" i="11"/>
  <c r="H13" i="11" s="1"/>
  <c r="I19" i="11" s="1"/>
  <c r="H35" i="10"/>
  <c r="H38" i="10" s="1"/>
  <c r="H34" i="10"/>
  <c r="H36" i="10" s="1"/>
  <c r="H30" i="10"/>
  <c r="H33" i="10" s="1"/>
  <c r="M29" i="10"/>
  <c r="L29" i="10"/>
  <c r="K29" i="10"/>
  <c r="J29" i="10"/>
  <c r="I29" i="10"/>
  <c r="H29" i="10"/>
  <c r="M28" i="10"/>
  <c r="L28" i="10"/>
  <c r="K28" i="10"/>
  <c r="J28" i="10"/>
  <c r="I28" i="10"/>
  <c r="H28" i="10"/>
  <c r="H27" i="10"/>
  <c r="M26" i="10"/>
  <c r="L26" i="10"/>
  <c r="K26" i="10"/>
  <c r="J26" i="10"/>
  <c r="I26" i="10"/>
  <c r="H26" i="10"/>
  <c r="M17" i="10"/>
  <c r="L17" i="10"/>
  <c r="K17" i="10"/>
  <c r="J17" i="10"/>
  <c r="I17" i="10"/>
  <c r="H17" i="10"/>
  <c r="H14" i="10"/>
  <c r="I20" i="10" s="1"/>
  <c r="H12" i="10"/>
  <c r="M11" i="10"/>
  <c r="M13" i="10" s="1"/>
  <c r="L11" i="10"/>
  <c r="L14" i="10" s="1"/>
  <c r="M20" i="10" s="1"/>
  <c r="K11" i="10"/>
  <c r="K14" i="10" s="1"/>
  <c r="L20" i="10" s="1"/>
  <c r="J11" i="10"/>
  <c r="J12" i="10" s="1"/>
  <c r="I11" i="10"/>
  <c r="I12" i="10" s="1"/>
  <c r="H11" i="10"/>
  <c r="H13" i="10" s="1"/>
  <c r="I19" i="10" s="1"/>
  <c r="H35" i="9"/>
  <c r="M29" i="9"/>
  <c r="L29" i="9"/>
  <c r="K29" i="9"/>
  <c r="J29" i="9"/>
  <c r="I29" i="9"/>
  <c r="H29" i="9"/>
  <c r="M28" i="9"/>
  <c r="L28" i="9"/>
  <c r="K28" i="9"/>
  <c r="J28" i="9"/>
  <c r="I28" i="9"/>
  <c r="H28" i="9"/>
  <c r="H27" i="9"/>
  <c r="M26" i="9"/>
  <c r="L26" i="9"/>
  <c r="K26" i="9"/>
  <c r="J26" i="9"/>
  <c r="I26" i="9"/>
  <c r="H26" i="9"/>
  <c r="M11" i="9"/>
  <c r="M13" i="9" s="1"/>
  <c r="L11" i="9"/>
  <c r="L13" i="9" s="1"/>
  <c r="K17" i="9"/>
  <c r="I17" i="9"/>
  <c r="H11" i="9"/>
  <c r="H14" i="9" s="1"/>
  <c r="K11" i="9"/>
  <c r="K13" i="9" s="1"/>
  <c r="I21" i="11" l="1"/>
  <c r="J21" i="11"/>
  <c r="J34" i="11" s="1"/>
  <c r="J22" i="11"/>
  <c r="J35" i="11" s="1"/>
  <c r="J13" i="11"/>
  <c r="K19" i="11" s="1"/>
  <c r="M21" i="11" s="1"/>
  <c r="H32" i="11"/>
  <c r="K13" i="11"/>
  <c r="L19" i="11" s="1"/>
  <c r="M13" i="11"/>
  <c r="J12" i="11"/>
  <c r="H31" i="11"/>
  <c r="K12" i="11"/>
  <c r="M14" i="11"/>
  <c r="L13" i="11"/>
  <c r="M19" i="11" s="1"/>
  <c r="L12" i="11"/>
  <c r="I21" i="10"/>
  <c r="I34" i="10" s="1"/>
  <c r="I22" i="10"/>
  <c r="I35" i="10" s="1"/>
  <c r="H32" i="10"/>
  <c r="K13" i="10"/>
  <c r="L19" i="10" s="1"/>
  <c r="L13" i="10"/>
  <c r="M19" i="10" s="1"/>
  <c r="I14" i="10"/>
  <c r="J20" i="10" s="1"/>
  <c r="J14" i="10"/>
  <c r="K20" i="10" s="1"/>
  <c r="K12" i="10"/>
  <c r="L12" i="10"/>
  <c r="M12" i="10"/>
  <c r="M14" i="10"/>
  <c r="I13" i="10"/>
  <c r="J19" i="10" s="1"/>
  <c r="L21" i="10" s="1"/>
  <c r="J13" i="10"/>
  <c r="K19" i="10" s="1"/>
  <c r="H31" i="10"/>
  <c r="H12" i="9"/>
  <c r="H13" i="9"/>
  <c r="I19" i="9" s="1"/>
  <c r="M12" i="9"/>
  <c r="K12" i="9"/>
  <c r="K14" i="9"/>
  <c r="L12" i="9"/>
  <c r="M14" i="9"/>
  <c r="L14" i="9"/>
  <c r="M20" i="9" s="1"/>
  <c r="L20" i="9"/>
  <c r="M17" i="9"/>
  <c r="L17" i="9"/>
  <c r="I20" i="9"/>
  <c r="M19" i="9"/>
  <c r="H38" i="9"/>
  <c r="I11" i="9"/>
  <c r="J17" i="9"/>
  <c r="J11" i="9"/>
  <c r="L19" i="9"/>
  <c r="H34" i="9"/>
  <c r="H30" i="9" s="1"/>
  <c r="H17" i="9"/>
  <c r="M34" i="11" l="1"/>
  <c r="M22" i="11"/>
  <c r="M35" i="11" s="1"/>
  <c r="J38" i="11"/>
  <c r="J36" i="11"/>
  <c r="J27" i="11"/>
  <c r="J30" i="11"/>
  <c r="I22" i="11"/>
  <c r="I35" i="11" s="1"/>
  <c r="I34" i="11"/>
  <c r="K21" i="11"/>
  <c r="L21" i="11"/>
  <c r="L34" i="10"/>
  <c r="L22" i="10"/>
  <c r="L35" i="10" s="1"/>
  <c r="I38" i="10"/>
  <c r="I36" i="10"/>
  <c r="J21" i="10"/>
  <c r="M21" i="10"/>
  <c r="I27" i="10"/>
  <c r="I30" i="10"/>
  <c r="K21" i="10"/>
  <c r="J13" i="9"/>
  <c r="K19" i="9" s="1"/>
  <c r="J14" i="9"/>
  <c r="K20" i="9" s="1"/>
  <c r="J12" i="9"/>
  <c r="I12" i="9"/>
  <c r="I14" i="9"/>
  <c r="J20" i="9" s="1"/>
  <c r="I13" i="9"/>
  <c r="J19" i="9" s="1"/>
  <c r="H32" i="9"/>
  <c r="H31" i="9"/>
  <c r="H33" i="9"/>
  <c r="H36" i="9"/>
  <c r="I21" i="9"/>
  <c r="M38" i="11" l="1"/>
  <c r="M36" i="11"/>
  <c r="M27" i="11"/>
  <c r="M30" i="11"/>
  <c r="L34" i="11"/>
  <c r="L22" i="11"/>
  <c r="L35" i="11" s="1"/>
  <c r="K34" i="11"/>
  <c r="K22" i="11"/>
  <c r="K35" i="11" s="1"/>
  <c r="I27" i="11"/>
  <c r="I30" i="11"/>
  <c r="I38" i="11"/>
  <c r="I36" i="11"/>
  <c r="J33" i="11"/>
  <c r="J31" i="11"/>
  <c r="J32" i="11"/>
  <c r="K34" i="10"/>
  <c r="K22" i="10"/>
  <c r="K35" i="10" s="1"/>
  <c r="I33" i="10"/>
  <c r="I31" i="10"/>
  <c r="I32" i="10"/>
  <c r="M34" i="10"/>
  <c r="M22" i="10"/>
  <c r="M35" i="10" s="1"/>
  <c r="J34" i="10"/>
  <c r="J22" i="10"/>
  <c r="J35" i="10" s="1"/>
  <c r="L38" i="10"/>
  <c r="L36" i="10"/>
  <c r="L27" i="10"/>
  <c r="L30" i="10"/>
  <c r="M21" i="9"/>
  <c r="M34" i="9" s="1"/>
  <c r="K21" i="9"/>
  <c r="J21" i="9"/>
  <c r="J34" i="9" s="1"/>
  <c r="K22" i="9"/>
  <c r="K35" i="9" s="1"/>
  <c r="K34" i="9"/>
  <c r="J27" i="9"/>
  <c r="J30" i="9"/>
  <c r="I34" i="9"/>
  <c r="I22" i="9"/>
  <c r="I35" i="9" s="1"/>
  <c r="L21" i="9"/>
  <c r="J22" i="9"/>
  <c r="J35" i="9" s="1"/>
  <c r="I33" i="11" l="1"/>
  <c r="I32" i="11"/>
  <c r="I31" i="11"/>
  <c r="K36" i="11"/>
  <c r="K38" i="11"/>
  <c r="K27" i="11"/>
  <c r="K30" i="11"/>
  <c r="L38" i="11"/>
  <c r="L36" i="11"/>
  <c r="L30" i="11"/>
  <c r="L27" i="11"/>
  <c r="M33" i="11"/>
  <c r="M31" i="11"/>
  <c r="M32" i="11"/>
  <c r="J36" i="10"/>
  <c r="J38" i="10"/>
  <c r="J27" i="10"/>
  <c r="J30" i="10"/>
  <c r="M38" i="10"/>
  <c r="M36" i="10"/>
  <c r="M27" i="10"/>
  <c r="M30" i="10"/>
  <c r="K36" i="10"/>
  <c r="K38" i="10"/>
  <c r="L33" i="10"/>
  <c r="L31" i="10"/>
  <c r="L32" i="10"/>
  <c r="K27" i="10"/>
  <c r="K30" i="10"/>
  <c r="M22" i="9"/>
  <c r="M35" i="9" s="1"/>
  <c r="M36" i="9" s="1"/>
  <c r="J31" i="9"/>
  <c r="J32" i="9"/>
  <c r="J33" i="9"/>
  <c r="J38" i="9"/>
  <c r="J36" i="9"/>
  <c r="I27" i="9"/>
  <c r="I30" i="9"/>
  <c r="K36" i="9"/>
  <c r="K38" i="9"/>
  <c r="L22" i="9"/>
  <c r="L35" i="9" s="1"/>
  <c r="L34" i="9"/>
  <c r="M38" i="9"/>
  <c r="I36" i="9"/>
  <c r="I38" i="9"/>
  <c r="M27" i="9"/>
  <c r="M30" i="9"/>
  <c r="K27" i="9"/>
  <c r="K30" i="9"/>
  <c r="L33" i="11" l="1"/>
  <c r="L31" i="11"/>
  <c r="L32" i="11"/>
  <c r="K31" i="11"/>
  <c r="K32" i="11"/>
  <c r="K33" i="11"/>
  <c r="M32" i="10"/>
  <c r="M31" i="10"/>
  <c r="M33" i="10"/>
  <c r="J32" i="10"/>
  <c r="J33" i="10"/>
  <c r="J31" i="10"/>
  <c r="K32" i="10"/>
  <c r="K33" i="10"/>
  <c r="K31" i="10"/>
  <c r="I31" i="9"/>
  <c r="I32" i="9"/>
  <c r="I33" i="9"/>
  <c r="M33" i="9"/>
  <c r="M31" i="9"/>
  <c r="M32" i="9"/>
  <c r="K33" i="9"/>
  <c r="K31" i="9"/>
  <c r="K32" i="9"/>
  <c r="L27" i="9"/>
  <c r="L30" i="9"/>
  <c r="L38" i="9"/>
  <c r="L36" i="9"/>
  <c r="L33" i="9" l="1"/>
  <c r="L31" i="9"/>
  <c r="L32" i="9"/>
  <c r="H11" i="7"/>
  <c r="I11" i="7"/>
  <c r="J11" i="7"/>
  <c r="K11" i="7"/>
  <c r="L11" i="7"/>
  <c r="M11" i="7"/>
  <c r="H26" i="7"/>
  <c r="I26" i="7"/>
  <c r="J26" i="7"/>
  <c r="K26" i="7"/>
  <c r="L26" i="7"/>
  <c r="M26" i="7"/>
  <c r="H27" i="7"/>
  <c r="H28" i="7"/>
  <c r="I28" i="7"/>
  <c r="J28" i="7"/>
  <c r="K28" i="7"/>
  <c r="L28" i="7"/>
  <c r="M28" i="7"/>
  <c r="H29" i="7"/>
  <c r="I29" i="7"/>
  <c r="J29" i="7"/>
  <c r="K29" i="7"/>
  <c r="L29" i="7"/>
  <c r="M29" i="7"/>
  <c r="H35" i="7"/>
  <c r="H38" i="7" s="1"/>
  <c r="M17" i="7" l="1"/>
  <c r="L17" i="7"/>
  <c r="K17" i="7"/>
  <c r="J17" i="7"/>
  <c r="I17" i="7"/>
  <c r="H34" i="7"/>
  <c r="H17" i="7"/>
  <c r="K14" i="7"/>
  <c r="L20" i="7" s="1"/>
  <c r="K13" i="7"/>
  <c r="L19" i="7" s="1"/>
  <c r="K12" i="7"/>
  <c r="J13" i="7"/>
  <c r="K19" i="7" s="1"/>
  <c r="J12" i="7"/>
  <c r="J14" i="7"/>
  <c r="K20" i="7" s="1"/>
  <c r="M14" i="7"/>
  <c r="M12" i="7"/>
  <c r="M13" i="7"/>
  <c r="I13" i="7"/>
  <c r="J19" i="7" s="1"/>
  <c r="I12" i="7"/>
  <c r="I14" i="7"/>
  <c r="J20" i="7" s="1"/>
  <c r="L13" i="7"/>
  <c r="M19" i="7" s="1"/>
  <c r="L14" i="7"/>
  <c r="M20" i="7" s="1"/>
  <c r="L12" i="7"/>
  <c r="H13" i="7"/>
  <c r="I19" i="7" s="1"/>
  <c r="H12" i="7"/>
  <c r="H14" i="7"/>
  <c r="I20" i="7" s="1"/>
  <c r="H30" i="7" l="1"/>
  <c r="H36" i="7"/>
  <c r="K21" i="7"/>
  <c r="K22" i="7" s="1"/>
  <c r="L21" i="7"/>
  <c r="J21" i="7"/>
  <c r="M21" i="7"/>
  <c r="I21" i="7"/>
  <c r="H31" i="7" l="1"/>
  <c r="H33" i="7"/>
  <c r="H32" i="7"/>
  <c r="I34" i="7"/>
  <c r="I22" i="7"/>
  <c r="I35" i="7" s="1"/>
  <c r="M34" i="7"/>
  <c r="M22" i="7"/>
  <c r="M35" i="7" s="1"/>
  <c r="J34" i="7"/>
  <c r="J22" i="7"/>
  <c r="J35" i="7" s="1"/>
  <c r="L34" i="7"/>
  <c r="L22" i="7"/>
  <c r="L35" i="7" s="1"/>
  <c r="K34" i="7"/>
  <c r="K35" i="7"/>
  <c r="K30" i="7" l="1"/>
  <c r="K27" i="7"/>
  <c r="J38" i="7"/>
  <c r="J36" i="7"/>
  <c r="M27" i="7"/>
  <c r="M30" i="7"/>
  <c r="K36" i="7"/>
  <c r="K38" i="7"/>
  <c r="L27" i="7"/>
  <c r="L30" i="7"/>
  <c r="J27" i="7"/>
  <c r="J30" i="7"/>
  <c r="L36" i="7"/>
  <c r="L38" i="7"/>
  <c r="M36" i="7"/>
  <c r="M38" i="7"/>
  <c r="I38" i="7"/>
  <c r="I36" i="7"/>
  <c r="I30" i="7"/>
  <c r="I27" i="7"/>
  <c r="J31" i="7" l="1"/>
  <c r="J33" i="7"/>
  <c r="J32" i="7"/>
  <c r="L32" i="7"/>
  <c r="L33" i="7"/>
  <c r="L31" i="7"/>
  <c r="M32" i="7"/>
  <c r="M33" i="7"/>
  <c r="M31" i="7"/>
  <c r="I31" i="7"/>
  <c r="I33" i="7"/>
  <c r="I32" i="7"/>
  <c r="K31" i="7"/>
  <c r="K33" i="7"/>
  <c r="K32" i="7"/>
</calcChain>
</file>

<file path=xl/sharedStrings.xml><?xml version="1.0" encoding="utf-8"?>
<sst xmlns="http://schemas.openxmlformats.org/spreadsheetml/2006/main" count="204" uniqueCount="46">
  <si>
    <t>フレイル割合推計</t>
    <rPh sb="4" eb="5">
      <t>ワ</t>
    </rPh>
    <rPh sb="5" eb="6">
      <t>ア</t>
    </rPh>
    <rPh sb="6" eb="8">
      <t>スイケイ</t>
    </rPh>
    <phoneticPr fontId="1"/>
  </si>
  <si>
    <t>R7</t>
  </si>
  <si>
    <t>R12</t>
  </si>
  <si>
    <t>R17</t>
  </si>
  <si>
    <t>R22</t>
  </si>
  <si>
    <t>要介護者等以外の高齢者数(B=A-C)</t>
    <rPh sb="0" eb="1">
      <t>ヨウ</t>
    </rPh>
    <rPh sb="1" eb="4">
      <t>カイゴシャ</t>
    </rPh>
    <rPh sb="4" eb="5">
      <t>トウ</t>
    </rPh>
    <rPh sb="5" eb="7">
      <t>イガイ</t>
    </rPh>
    <rPh sb="8" eb="11">
      <t>コウレイシャ</t>
    </rPh>
    <rPh sb="11" eb="12">
      <t>スウ</t>
    </rPh>
    <phoneticPr fontId="1"/>
  </si>
  <si>
    <t>-</t>
    <phoneticPr fontId="1"/>
  </si>
  <si>
    <t>R7（基準）</t>
    <rPh sb="3" eb="5">
      <t>キジュン</t>
    </rPh>
    <phoneticPr fontId="1"/>
  </si>
  <si>
    <t>R27</t>
    <phoneticPr fontId="1"/>
  </si>
  <si>
    <t>R32</t>
    <phoneticPr fontId="1"/>
  </si>
  <si>
    <t>表２</t>
    <rPh sb="0" eb="1">
      <t>ヒョウ</t>
    </rPh>
    <phoneticPr fontId="1"/>
  </si>
  <si>
    <r>
      <rPr>
        <b/>
        <sz val="18"/>
        <color rgb="FF7030A0"/>
        <rFont val="ＭＳ ゴシック"/>
        <family val="3"/>
        <charset val="128"/>
      </rPr>
      <t>表１</t>
    </r>
    <r>
      <rPr>
        <b/>
        <sz val="11"/>
        <color theme="1"/>
        <rFont val="ＭＳ ゴシック"/>
        <family val="3"/>
        <charset val="128"/>
      </rPr>
      <t>　【現状の推計値（保険者別推計データ一覧等（サービス見込量等）】</t>
    </r>
    <rPh sb="0" eb="1">
      <t>ヒョウ</t>
    </rPh>
    <rPh sb="4" eb="6">
      <t>ゲンジョウ</t>
    </rPh>
    <rPh sb="7" eb="9">
      <t>スイケイ</t>
    </rPh>
    <rPh sb="9" eb="10">
      <t>チ</t>
    </rPh>
    <rPh sb="22" eb="23">
      <t>トウ</t>
    </rPh>
    <phoneticPr fontId="1"/>
  </si>
  <si>
    <r>
      <rPr>
        <b/>
        <sz val="11"/>
        <color rgb="FF0070C0"/>
        <rFont val="ＭＳ ゴシック"/>
        <family val="3"/>
        <charset val="128"/>
      </rPr>
      <t>東京大学高齢社会総合研究機構調査　
⇒</t>
    </r>
    <r>
      <rPr>
        <b/>
        <sz val="11"/>
        <color rgb="FFFF0000"/>
        <rFont val="ＭＳ ゴシック"/>
        <family val="3"/>
        <charset val="128"/>
      </rPr>
      <t>フレイル割合推計</t>
    </r>
    <rPh sb="23" eb="24">
      <t>ワ</t>
    </rPh>
    <rPh sb="24" eb="25">
      <t>ア</t>
    </rPh>
    <rPh sb="25" eb="27">
      <t>スイケイ</t>
    </rPh>
    <phoneticPr fontId="1"/>
  </si>
  <si>
    <t>健常者(D＝B×50.5％)</t>
    <rPh sb="0" eb="3">
      <t>ケンジョウシャ</t>
    </rPh>
    <phoneticPr fontId="1"/>
  </si>
  <si>
    <t>プレフレイル者(E＝B×40.8％)</t>
    <rPh sb="6" eb="7">
      <t>シャ</t>
    </rPh>
    <phoneticPr fontId="1"/>
  </si>
  <si>
    <t>フレイル者(F＝B×8.7％)</t>
    <phoneticPr fontId="1"/>
  </si>
  <si>
    <r>
      <t>各市町村で実施する事業の強化により、</t>
    </r>
    <r>
      <rPr>
        <b/>
        <sz val="11"/>
        <color rgb="FFFF0000"/>
        <rFont val="ＭＳ ゴシック"/>
        <family val="3"/>
        <charset val="128"/>
      </rPr>
      <t>次の割合でプレフレイル者・フレイル者が５年間行動変容</t>
    </r>
    <r>
      <rPr>
        <sz val="11"/>
        <color theme="1"/>
        <rFont val="ＭＳ ゴシック"/>
        <family val="3"/>
        <charset val="128"/>
      </rPr>
      <t>を継続し、要支援・要介護への進行を抑制できた場合</t>
    </r>
    <rPh sb="12" eb="14">
      <t>キョウカ</t>
    </rPh>
    <rPh sb="18" eb="19">
      <t>ジ</t>
    </rPh>
    <rPh sb="19" eb="20">
      <t>ネンジ</t>
    </rPh>
    <rPh sb="20" eb="22">
      <t>ワリアイ</t>
    </rPh>
    <rPh sb="29" eb="30">
      <t>シャ</t>
    </rPh>
    <rPh sb="35" eb="36">
      <t>シャ</t>
    </rPh>
    <rPh sb="38" eb="40">
      <t>ネンカン</t>
    </rPh>
    <rPh sb="40" eb="42">
      <t>コウドウ</t>
    </rPh>
    <rPh sb="42" eb="44">
      <t>ヘンヨウ</t>
    </rPh>
    <rPh sb="45" eb="47">
      <t>ケイゾク</t>
    </rPh>
    <rPh sb="49" eb="52">
      <t>ヨウシエン</t>
    </rPh>
    <rPh sb="53" eb="54">
      <t>ヨウ</t>
    </rPh>
    <rPh sb="54" eb="56">
      <t>カイゴ</t>
    </rPh>
    <rPh sb="58" eb="60">
      <t>シンコウ</t>
    </rPh>
    <rPh sb="61" eb="63">
      <t>ヨクセイ</t>
    </rPh>
    <rPh sb="66" eb="68">
      <t>バアイ</t>
    </rPh>
    <phoneticPr fontId="1"/>
  </si>
  <si>
    <t>高齢化率(％)</t>
    <rPh sb="0" eb="3">
      <t>コウレイカ</t>
    </rPh>
    <rPh sb="3" eb="4">
      <t>リツ</t>
    </rPh>
    <phoneticPr fontId="1"/>
  </si>
  <si>
    <t>要支援・要介護認定率(％)　※第１号被保険者数のうち</t>
    <rPh sb="0" eb="3">
      <t>ヨウシエン</t>
    </rPh>
    <rPh sb="4" eb="5">
      <t>ヨウ</t>
    </rPh>
    <rPh sb="5" eb="7">
      <t>カイゴ</t>
    </rPh>
    <rPh sb="7" eb="9">
      <t>ニンテイ</t>
    </rPh>
    <rPh sb="9" eb="10">
      <t>リツ</t>
    </rPh>
    <rPh sb="15" eb="16">
      <t>ダイ</t>
    </rPh>
    <rPh sb="17" eb="18">
      <t>ゴウ</t>
    </rPh>
    <rPh sb="18" eb="22">
      <t>ヒホケンシャ</t>
    </rPh>
    <rPh sb="22" eb="23">
      <t>スウ</t>
    </rPh>
    <phoneticPr fontId="1"/>
  </si>
  <si>
    <t>人口数(人)</t>
    <rPh sb="0" eb="2">
      <t>ジンコウ</t>
    </rPh>
    <rPh sb="2" eb="3">
      <t>スウ</t>
    </rPh>
    <rPh sb="4" eb="5">
      <t>ニン</t>
    </rPh>
    <phoneticPr fontId="1"/>
  </si>
  <si>
    <t>高齢者数(人)(A)　※第１号被保険者数</t>
    <rPh sb="0" eb="3">
      <t>コウレイシャ</t>
    </rPh>
    <rPh sb="3" eb="4">
      <t>スウ</t>
    </rPh>
    <rPh sb="5" eb="6">
      <t>ニン</t>
    </rPh>
    <rPh sb="12" eb="13">
      <t>ダイ</t>
    </rPh>
    <rPh sb="14" eb="15">
      <t>ゴウ</t>
    </rPh>
    <rPh sb="15" eb="19">
      <t>ヒホケンシャ</t>
    </rPh>
    <rPh sb="19" eb="20">
      <t>スウ</t>
    </rPh>
    <phoneticPr fontId="1"/>
  </si>
  <si>
    <t>要介護者等以外の高齢者数(人)(B=A-C)</t>
    <rPh sb="0" eb="1">
      <t>ヨウ</t>
    </rPh>
    <rPh sb="1" eb="4">
      <t>カイゴシャ</t>
    </rPh>
    <rPh sb="4" eb="5">
      <t>トウ</t>
    </rPh>
    <rPh sb="5" eb="7">
      <t>イガイ</t>
    </rPh>
    <rPh sb="8" eb="11">
      <t>コウレイシャ</t>
    </rPh>
    <rPh sb="11" eb="12">
      <t>スウ</t>
    </rPh>
    <rPh sb="13" eb="14">
      <t>ニン</t>
    </rPh>
    <phoneticPr fontId="1"/>
  </si>
  <si>
    <t>健常者(人)(D＝B×66％)</t>
    <rPh sb="0" eb="3">
      <t>ケンジョウシャ</t>
    </rPh>
    <rPh sb="4" eb="5">
      <t>ニン</t>
    </rPh>
    <phoneticPr fontId="1"/>
  </si>
  <si>
    <t>プレフレイル者(人)(E＝B×22％)</t>
    <rPh sb="6" eb="7">
      <t>シャ</t>
    </rPh>
    <phoneticPr fontId="1"/>
  </si>
  <si>
    <t>フレイル者(人)(F＝B×12％)</t>
    <phoneticPr fontId="1"/>
  </si>
  <si>
    <t>要支援・要介護認定者(人)（C）</t>
    <rPh sb="0" eb="3">
      <t>ヨウシエン</t>
    </rPh>
    <rPh sb="4" eb="5">
      <t>ヨウ</t>
    </rPh>
    <rPh sb="5" eb="7">
      <t>カイゴ</t>
    </rPh>
    <rPh sb="7" eb="9">
      <t>ニンテイ</t>
    </rPh>
    <rPh sb="9" eb="10">
      <t>シャ</t>
    </rPh>
    <rPh sb="11" eb="12">
      <t>ニン</t>
    </rPh>
    <phoneticPr fontId="1"/>
  </si>
  <si>
    <t>総給付費（G）（年：千円）</t>
    <rPh sb="0" eb="1">
      <t>ソウ</t>
    </rPh>
    <rPh sb="1" eb="3">
      <t>キュウフ</t>
    </rPh>
    <rPh sb="3" eb="4">
      <t>ヒ</t>
    </rPh>
    <rPh sb="10" eb="12">
      <t>センエン</t>
    </rPh>
    <phoneticPr fontId="1"/>
  </si>
  <si>
    <t>一人あたり介護給付費（年：千円）（H=G÷C）</t>
    <rPh sb="13" eb="15">
      <t>センエン</t>
    </rPh>
    <phoneticPr fontId="1"/>
  </si>
  <si>
    <t>プレフレイル該当者の抑制（減少）率(％)
（I＝E×Ｘ％）　⇒算出結果（年：人）</t>
    <rPh sb="6" eb="9">
      <t>ガイトウシャ</t>
    </rPh>
    <rPh sb="10" eb="12">
      <t>ヨクセイ</t>
    </rPh>
    <rPh sb="13" eb="15">
      <t>ゲンショウ</t>
    </rPh>
    <rPh sb="16" eb="17">
      <t>リツ</t>
    </rPh>
    <rPh sb="31" eb="33">
      <t>サンシュツ</t>
    </rPh>
    <rPh sb="33" eb="35">
      <t>ケッカ</t>
    </rPh>
    <rPh sb="36" eb="37">
      <t>ネン</t>
    </rPh>
    <rPh sb="38" eb="39">
      <t>ニン</t>
    </rPh>
    <phoneticPr fontId="1"/>
  </si>
  <si>
    <t>フレイル該当者の抑制（減少）率(％)
（J＝F×Ｘ％）　⇒算出結果（年：人）</t>
    <rPh sb="4" eb="7">
      <t>ガイトウシャ</t>
    </rPh>
    <rPh sb="8" eb="10">
      <t>ヨクセイ</t>
    </rPh>
    <rPh sb="11" eb="13">
      <t>ゲンショウ</t>
    </rPh>
    <rPh sb="14" eb="15">
      <t>リツ</t>
    </rPh>
    <phoneticPr fontId="1"/>
  </si>
  <si>
    <t>将来的に要支援・要介護者にならなかった人(K)
（５年ごと累計：人）</t>
    <rPh sb="0" eb="2">
      <t>ショウライ</t>
    </rPh>
    <rPh sb="2" eb="3">
      <t>テキ</t>
    </rPh>
    <rPh sb="4" eb="7">
      <t>ヨウシエン</t>
    </rPh>
    <rPh sb="8" eb="9">
      <t>ヨウ</t>
    </rPh>
    <rPh sb="9" eb="11">
      <t>カイゴ</t>
    </rPh>
    <rPh sb="11" eb="12">
      <t>シャ</t>
    </rPh>
    <rPh sb="19" eb="20">
      <t>ヒト</t>
    </rPh>
    <rPh sb="26" eb="27">
      <t>ネン</t>
    </rPh>
    <rPh sb="29" eb="31">
      <t>ルイケイ</t>
    </rPh>
    <rPh sb="32" eb="33">
      <t>ニン</t>
    </rPh>
    <phoneticPr fontId="1"/>
  </si>
  <si>
    <t>介護給付費の抑制額(L=H×K)
（５年ごと累計：千円）</t>
    <rPh sb="0" eb="2">
      <t>カイゴ</t>
    </rPh>
    <rPh sb="8" eb="9">
      <t>ガク</t>
    </rPh>
    <rPh sb="19" eb="20">
      <t>ネン</t>
    </rPh>
    <rPh sb="22" eb="24">
      <t>ルイケイ</t>
    </rPh>
    <phoneticPr fontId="1"/>
  </si>
  <si>
    <t>健常者(人)(D＝B×66％)</t>
    <rPh sb="0" eb="3">
      <t>ケンジョウシャ</t>
    </rPh>
    <phoneticPr fontId="1"/>
  </si>
  <si>
    <t>フレイル者(人)(F＝B×12％)</t>
    <phoneticPr fontId="1"/>
  </si>
  <si>
    <t>総給付費（年：千円）（N）</t>
    <rPh sb="0" eb="1">
      <t>ソウ</t>
    </rPh>
    <rPh sb="1" eb="3">
      <t>キュウフ</t>
    </rPh>
    <rPh sb="3" eb="4">
      <t>ヒ</t>
    </rPh>
    <rPh sb="7" eb="9">
      <t>センエン</t>
    </rPh>
    <phoneticPr fontId="1"/>
  </si>
  <si>
    <t>一人あたり介護給付費等（年：千円）（O=N÷M）</t>
    <rPh sb="10" eb="11">
      <t>トウ</t>
    </rPh>
    <rPh sb="14" eb="16">
      <t>センエン</t>
    </rPh>
    <phoneticPr fontId="1"/>
  </si>
  <si>
    <t>介護給付費の抑制率(％)(P=(G-N)÷G)</t>
    <rPh sb="0" eb="2">
      <t>カイゴ</t>
    </rPh>
    <rPh sb="2" eb="4">
      <t>キュウフ</t>
    </rPh>
    <rPh sb="4" eb="5">
      <t>ヒ</t>
    </rPh>
    <rPh sb="6" eb="8">
      <t>ヨクセイ</t>
    </rPh>
    <rPh sb="8" eb="9">
      <t>リツ</t>
    </rPh>
    <phoneticPr fontId="1"/>
  </si>
  <si>
    <r>
      <rPr>
        <b/>
        <sz val="11"/>
        <color rgb="FF0070C0"/>
        <rFont val="ＭＳ ゴシック"/>
        <family val="3"/>
        <charset val="128"/>
      </rPr>
      <t>東京都健康長寿医療センター研究所調査　
⇒</t>
    </r>
    <r>
      <rPr>
        <b/>
        <sz val="11"/>
        <color rgb="FFFF0000"/>
        <rFont val="ＭＳ ゴシック"/>
        <family val="3"/>
        <charset val="128"/>
      </rPr>
      <t>フレイル割合推計</t>
    </r>
    <rPh sb="25" eb="26">
      <t>ワ</t>
    </rPh>
    <rPh sb="26" eb="27">
      <t>ア</t>
    </rPh>
    <rPh sb="27" eb="29">
      <t>スイケイ</t>
    </rPh>
    <phoneticPr fontId="1"/>
  </si>
  <si>
    <r>
      <rPr>
        <b/>
        <sz val="16"/>
        <color rgb="FF7030A0"/>
        <rFont val="ＭＳ ゴシック"/>
        <family val="3"/>
        <charset val="128"/>
      </rPr>
      <t>表３</t>
    </r>
    <r>
      <rPr>
        <b/>
        <sz val="11"/>
        <color theme="1"/>
        <rFont val="ＭＳ ゴシック"/>
        <family val="3"/>
        <charset val="128"/>
      </rPr>
      <t>　【各市町村で実施する事業強化後の推計値】</t>
    </r>
    <rPh sb="0" eb="1">
      <t>ヒョウ</t>
    </rPh>
    <rPh sb="15" eb="17">
      <t>キョウカ</t>
    </rPh>
    <rPh sb="17" eb="18">
      <t>ゴ</t>
    </rPh>
    <rPh sb="19" eb="22">
      <t>スイケイチ</t>
    </rPh>
    <phoneticPr fontId="1"/>
  </si>
  <si>
    <t>要支援・要介護認定者(人)（M=C-K）</t>
    <rPh sb="0" eb="3">
      <t>ヨウシエン</t>
    </rPh>
    <rPh sb="4" eb="5">
      <t>ヨウ</t>
    </rPh>
    <rPh sb="5" eb="7">
      <t>カイゴ</t>
    </rPh>
    <rPh sb="7" eb="9">
      <t>ニンテイ</t>
    </rPh>
    <rPh sb="9" eb="10">
      <t>シャ</t>
    </rPh>
    <phoneticPr fontId="1"/>
  </si>
  <si>
    <t>(簡易フォーマット）介護保制度険財政への影響試算</t>
    <rPh sb="1" eb="3">
      <t>カンイ</t>
    </rPh>
    <rPh sb="13" eb="15">
      <t>セイド</t>
    </rPh>
    <phoneticPr fontId="1"/>
  </si>
  <si>
    <r>
      <rPr>
        <b/>
        <sz val="18"/>
        <color rgb="FF7030A0"/>
        <rFont val="ＭＳ ゴシック"/>
        <family val="3"/>
        <charset val="128"/>
      </rPr>
      <t>〈仮定条件〉</t>
    </r>
    <r>
      <rPr>
        <b/>
        <sz val="11"/>
        <color theme="1"/>
        <rFont val="ＭＳ ゴシック"/>
        <family val="3"/>
        <charset val="128"/>
      </rPr>
      <t>　</t>
    </r>
    <r>
      <rPr>
        <sz val="11"/>
        <color theme="1"/>
        <rFont val="ＭＳ ゴシック"/>
        <family val="3"/>
        <charset val="128"/>
      </rPr>
      <t xml:space="preserve">
①</t>
    </r>
    <r>
      <rPr>
        <sz val="11"/>
        <rFont val="ＭＳ ゴシック"/>
        <family val="3"/>
        <charset val="128"/>
      </rPr>
      <t>人口構造等は高齢者保健福祉計画（第９期）の改定に用いた令和32年までの推計値（神奈川県の保険者別推計データ一覧（サービス見込量等））を活用している。
　・高齢化率、要介護支援認定率、人口数、総給付費：神奈川県の保険者別推計データ一覧（サービス見込量等）
　　※総給付費には地域支援事業費は含まれていない。
　・１人あたり介護給付費：年間あたりの総給付費を要支援者、要介護者の合計値で割って算出
②元来は、基本チェックリスト（２５項目）、後期高齢者質問票（１５項目）、フレイルチェックプログラム（２２項目）の３種類から該当数から、フレイル者とプレフレイル者のリアルな数値から予測するのが良いが、各自治体でまちまちなので、東京大学高齢社会総合研究機構調査から予測。フレイル割合推計：健常者66％、プレフレイル22％、フレイル12％
　※フレイル予防住民啓発パンフレット説明問答集【問２参考２】：健常・プレフレイル・フレイルの人数の割合
　　東京大学高齢社会総合研究機構調査　柏市の65歳以上の自立高齢調査（基本チェックリスト：3項目以下で健常、4～7項目でプレフレイル、8項目以上でフレイル）からの解析
③各市町村で実施する事業の強化により、プレフレイル者及びフレイル者が要支援・要介護状態となるのを抑制できた割合は、自由設定で推計できるようにしている。
　プレフレイル者、フレイル者のうち一定割合が行動変容を起こし、健康な状態を維持し続けて要支援・要介護状態に陥らなかったという仮定で算出
　（参考）フレイル予防住民啓発パンフレット説明問答集
　※【問１：参考１－３】フレイル該当者の５年後の状況調査
　　フレイル者：非フレイルへ改善（15.2％）、フレイルのまま（34.7％）、悪化（50.1％）
　※【問１：参考１－４】プレフレイル、非フレイル（健常）該当者の６年後の状況調査
　　・プレフレイル該当者：非フレイルへ改善（24.1％）、プレフレイルのまま（61.0％）、悪化（14.8％）
　　・非フレイル該当者（健常）：非フレイルのまま（54.0％）、悪化（46.0％）
④介護給付費の抑制額・抑制率
　ポピュレーションアプローチの効果が生じるには５年程度の期間を要するため、５年おきに財政上の影響の効果検証を行ったとの前提で算出している。</t>
    </r>
    <rPh sb="1" eb="3">
      <t>カテイ</t>
    </rPh>
    <rPh sb="3" eb="5">
      <t>ジョウケン</t>
    </rPh>
    <rPh sb="9" eb="11">
      <t>ジンコウ</t>
    </rPh>
    <rPh sb="11" eb="13">
      <t>コウゾウ</t>
    </rPh>
    <rPh sb="13" eb="14">
      <t>トウ</t>
    </rPh>
    <rPh sb="15" eb="18">
      <t>コウレイシャ</t>
    </rPh>
    <rPh sb="18" eb="20">
      <t>ホケン</t>
    </rPh>
    <rPh sb="20" eb="22">
      <t>フクシ</t>
    </rPh>
    <rPh sb="22" eb="24">
      <t>ケイカク</t>
    </rPh>
    <rPh sb="25" eb="26">
      <t>ダイ</t>
    </rPh>
    <rPh sb="27" eb="28">
      <t>キ</t>
    </rPh>
    <rPh sb="30" eb="32">
      <t>カイテイ</t>
    </rPh>
    <rPh sb="33" eb="34">
      <t>モチ</t>
    </rPh>
    <rPh sb="36" eb="38">
      <t>レイワ</t>
    </rPh>
    <rPh sb="40" eb="41">
      <t>ネン</t>
    </rPh>
    <rPh sb="44" eb="47">
      <t>スイケイチ</t>
    </rPh>
    <rPh sb="86" eb="89">
      <t>コウレイカ</t>
    </rPh>
    <rPh sb="89" eb="90">
      <t>リツ</t>
    </rPh>
    <rPh sb="91" eb="92">
      <t>ヨウ</t>
    </rPh>
    <rPh sb="92" eb="94">
      <t>カイゴ</t>
    </rPh>
    <rPh sb="94" eb="96">
      <t>シエン</t>
    </rPh>
    <rPh sb="96" eb="98">
      <t>ニンテイ</t>
    </rPh>
    <rPh sb="98" eb="99">
      <t>リツ</t>
    </rPh>
    <rPh sb="100" eb="102">
      <t>ジンコウ</t>
    </rPh>
    <rPh sb="102" eb="103">
      <t>スウ</t>
    </rPh>
    <rPh sb="104" eb="105">
      <t>ソウ</t>
    </rPh>
    <rPh sb="105" eb="107">
      <t>キュウフ</t>
    </rPh>
    <rPh sb="107" eb="108">
      <t>ヒ</t>
    </rPh>
    <rPh sb="139" eb="140">
      <t>ソウ</t>
    </rPh>
    <rPh sb="140" eb="142">
      <t>キュウフ</t>
    </rPh>
    <rPh sb="142" eb="143">
      <t>ヒ</t>
    </rPh>
    <rPh sb="145" eb="147">
      <t>チイキ</t>
    </rPh>
    <rPh sb="147" eb="149">
      <t>シエン</t>
    </rPh>
    <rPh sb="149" eb="152">
      <t>ジギョウヒ</t>
    </rPh>
    <rPh sb="153" eb="154">
      <t>フク</t>
    </rPh>
    <rPh sb="181" eb="182">
      <t>ソウ</t>
    </rPh>
    <rPh sb="196" eb="199">
      <t>ゴウケイチ</t>
    </rPh>
    <rPh sb="203" eb="205">
      <t>サンシュツ</t>
    </rPh>
    <rPh sb="207" eb="209">
      <t>ガンライ</t>
    </rPh>
    <rPh sb="211" eb="213">
      <t>キホン</t>
    </rPh>
    <rPh sb="223" eb="225">
      <t>コウモク</t>
    </rPh>
    <rPh sb="227" eb="229">
      <t>コウキ</t>
    </rPh>
    <rPh sb="229" eb="232">
      <t>コウレイシャ</t>
    </rPh>
    <rPh sb="232" eb="234">
      <t>シツモン</t>
    </rPh>
    <rPh sb="234" eb="235">
      <t>ヒョウ</t>
    </rPh>
    <rPh sb="238" eb="240">
      <t>コウモク</t>
    </rPh>
    <rPh sb="258" eb="260">
      <t>コウモク</t>
    </rPh>
    <rPh sb="263" eb="265">
      <t>シュルイ</t>
    </rPh>
    <rPh sb="267" eb="269">
      <t>ガイトウ</t>
    </rPh>
    <rPh sb="269" eb="270">
      <t>スウ</t>
    </rPh>
    <rPh sb="277" eb="278">
      <t>シャ</t>
    </rPh>
    <rPh sb="285" eb="286">
      <t>シャ</t>
    </rPh>
    <rPh sb="291" eb="293">
      <t>スウチ</t>
    </rPh>
    <rPh sb="295" eb="297">
      <t>ヨソク</t>
    </rPh>
    <rPh sb="301" eb="302">
      <t>ヨ</t>
    </rPh>
    <rPh sb="305" eb="306">
      <t>カク</t>
    </rPh>
    <rPh sb="306" eb="309">
      <t>ジチタイ</t>
    </rPh>
    <rPh sb="336" eb="338">
      <t>ヨソク</t>
    </rPh>
    <rPh sb="343" eb="345">
      <t>ワリアイ</t>
    </rPh>
    <rPh sb="345" eb="347">
      <t>スイケイ</t>
    </rPh>
    <rPh sb="348" eb="351">
      <t>ケンジョウシャ</t>
    </rPh>
    <rPh sb="427" eb="429">
      <t>トウキョウ</t>
    </rPh>
    <rPh sb="429" eb="431">
      <t>ダイガク</t>
    </rPh>
    <rPh sb="431" eb="433">
      <t>コウレイ</t>
    </rPh>
    <rPh sb="433" eb="435">
      <t>シャカイ</t>
    </rPh>
    <rPh sb="435" eb="441">
      <t>ソウゴウケンキュウキコウ</t>
    </rPh>
    <rPh sb="441" eb="443">
      <t>チョウサ</t>
    </rPh>
    <rPh sb="444" eb="446">
      <t>カシワシ</t>
    </rPh>
    <rPh sb="449" eb="450">
      <t>サイ</t>
    </rPh>
    <rPh sb="450" eb="452">
      <t>イジョウ</t>
    </rPh>
    <rPh sb="453" eb="455">
      <t>ジリツ</t>
    </rPh>
    <rPh sb="471" eb="473">
      <t>コウモク</t>
    </rPh>
    <rPh sb="473" eb="475">
      <t>イカ</t>
    </rPh>
    <rPh sb="476" eb="478">
      <t>ケンジョウ</t>
    </rPh>
    <rPh sb="482" eb="484">
      <t>コウモク</t>
    </rPh>
    <rPh sb="493" eb="495">
      <t>コウモク</t>
    </rPh>
    <rPh sb="495" eb="497">
      <t>イジョウ</t>
    </rPh>
    <rPh sb="522" eb="524">
      <t>キョウカ</t>
    </rPh>
    <rPh sb="534" eb="535">
      <t>シャ</t>
    </rPh>
    <rPh sb="535" eb="536">
      <t>オヨ</t>
    </rPh>
    <rPh sb="541" eb="542">
      <t>シャ</t>
    </rPh>
    <rPh sb="543" eb="546">
      <t>ヨウシエン</t>
    </rPh>
    <rPh sb="547" eb="548">
      <t>ヨウ</t>
    </rPh>
    <rPh sb="548" eb="550">
      <t>カイゴ</t>
    </rPh>
    <rPh sb="550" eb="552">
      <t>ジョウタイ</t>
    </rPh>
    <rPh sb="562" eb="564">
      <t>ワリアイ</t>
    </rPh>
    <rPh sb="566" eb="568">
      <t>ジユウ</t>
    </rPh>
    <rPh sb="568" eb="570">
      <t>セッテイ</t>
    </rPh>
    <rPh sb="571" eb="573">
      <t>スイケイ</t>
    </rPh>
    <rPh sb="592" eb="593">
      <t>シャ</t>
    </rPh>
    <rPh sb="598" eb="599">
      <t>シャ</t>
    </rPh>
    <rPh sb="602" eb="604">
      <t>イッテイ</t>
    </rPh>
    <rPh sb="604" eb="606">
      <t>ワリアイ</t>
    </rPh>
    <rPh sb="607" eb="609">
      <t>コウドウ</t>
    </rPh>
    <rPh sb="609" eb="611">
      <t>ヘンヨウ</t>
    </rPh>
    <rPh sb="612" eb="613">
      <t>オ</t>
    </rPh>
    <rPh sb="655" eb="657">
      <t>サンコウ</t>
    </rPh>
    <rPh sb="683" eb="684">
      <t>トイ</t>
    </rPh>
    <rPh sb="686" eb="688">
      <t>サンコウ</t>
    </rPh>
    <rPh sb="696" eb="699">
      <t>ガイトウシャ</t>
    </rPh>
    <rPh sb="701" eb="703">
      <t>ネンゴ</t>
    </rPh>
    <rPh sb="704" eb="706">
      <t>ジョウキョウ</t>
    </rPh>
    <rPh sb="706" eb="708">
      <t>チョウサ</t>
    </rPh>
    <rPh sb="715" eb="716">
      <t>シャ</t>
    </rPh>
    <rPh sb="717" eb="718">
      <t>ヒ</t>
    </rPh>
    <rPh sb="723" eb="725">
      <t>カイゼン</t>
    </rPh>
    <rPh sb="748" eb="750">
      <t>アッカ</t>
    </rPh>
    <rPh sb="777" eb="778">
      <t>ヒ</t>
    </rPh>
    <rPh sb="783" eb="785">
      <t>ケンジョウ</t>
    </rPh>
    <rPh sb="786" eb="789">
      <t>ガイトウシャ</t>
    </rPh>
    <rPh sb="791" eb="793">
      <t>ネンゴ</t>
    </rPh>
    <rPh sb="794" eb="796">
      <t>ジョウキョウ</t>
    </rPh>
    <rPh sb="796" eb="798">
      <t>チョウサ</t>
    </rPh>
    <rPh sb="808" eb="811">
      <t>ガイトウシャ</t>
    </rPh>
    <rPh sb="812" eb="813">
      <t>ヒ</t>
    </rPh>
    <rPh sb="818" eb="820">
      <t>カイゼン</t>
    </rPh>
    <rPh sb="845" eb="847">
      <t>アッカ</t>
    </rPh>
    <rPh sb="858" eb="859">
      <t>ヒ</t>
    </rPh>
    <rPh sb="863" eb="866">
      <t>ガイトウシャ</t>
    </rPh>
    <rPh sb="867" eb="869">
      <t>ケンジョウ</t>
    </rPh>
    <rPh sb="871" eb="872">
      <t>ヒ</t>
    </rPh>
    <rPh sb="887" eb="889">
      <t>アッカ</t>
    </rPh>
    <rPh sb="898" eb="900">
      <t>カイゴ</t>
    </rPh>
    <rPh sb="900" eb="902">
      <t>キュウフ</t>
    </rPh>
    <rPh sb="902" eb="903">
      <t>ヒ</t>
    </rPh>
    <rPh sb="904" eb="906">
      <t>ヨクセイ</t>
    </rPh>
    <rPh sb="906" eb="907">
      <t>ガク</t>
    </rPh>
    <rPh sb="908" eb="910">
      <t>ヨクセイ</t>
    </rPh>
    <rPh sb="910" eb="911">
      <t>リツ</t>
    </rPh>
    <rPh sb="927" eb="929">
      <t>コウカ</t>
    </rPh>
    <rPh sb="930" eb="931">
      <t>ショウ</t>
    </rPh>
    <rPh sb="936" eb="937">
      <t>ネン</t>
    </rPh>
    <rPh sb="937" eb="939">
      <t>テイド</t>
    </rPh>
    <rPh sb="940" eb="942">
      <t>キカン</t>
    </rPh>
    <rPh sb="943" eb="944">
      <t>ヨウ</t>
    </rPh>
    <rPh sb="950" eb="951">
      <t>ネン</t>
    </rPh>
    <rPh sb="954" eb="956">
      <t>ザイセイ</t>
    </rPh>
    <rPh sb="956" eb="957">
      <t>ジョウ</t>
    </rPh>
    <rPh sb="958" eb="960">
      <t>エイキョウ</t>
    </rPh>
    <rPh sb="961" eb="963">
      <t>コウカ</t>
    </rPh>
    <rPh sb="963" eb="965">
      <t>ケンショウ</t>
    </rPh>
    <rPh sb="966" eb="967">
      <t>オコナ</t>
    </rPh>
    <rPh sb="971" eb="973">
      <t>ゼンテイ</t>
    </rPh>
    <rPh sb="974" eb="976">
      <t>サンシュツ</t>
    </rPh>
    <phoneticPr fontId="1"/>
  </si>
  <si>
    <t>（簡易フォーマット）介護保険制度運営への影響試算</t>
    <rPh sb="1" eb="3">
      <t>カンイ</t>
    </rPh>
    <rPh sb="14" eb="16">
      <t>セイド</t>
    </rPh>
    <rPh sb="16" eb="18">
      <t>ウンエイ</t>
    </rPh>
    <phoneticPr fontId="1"/>
  </si>
  <si>
    <r>
      <rPr>
        <b/>
        <sz val="18"/>
        <color rgb="FF7030A0"/>
        <rFont val="ＭＳ ゴシック"/>
        <family val="3"/>
        <charset val="128"/>
      </rPr>
      <t>〈仮定条件〉</t>
    </r>
    <r>
      <rPr>
        <b/>
        <sz val="11"/>
        <color theme="1"/>
        <rFont val="ＭＳ ゴシック"/>
        <family val="3"/>
        <charset val="128"/>
      </rPr>
      <t>　</t>
    </r>
    <r>
      <rPr>
        <sz val="11"/>
        <color theme="1"/>
        <rFont val="ＭＳ ゴシック"/>
        <family val="3"/>
        <charset val="128"/>
      </rPr>
      <t xml:space="preserve">
①人口構造等は高齢者保健福祉計画（第９期）の改定に用いた令和32年までの推計値（神奈川県の保険者別推計データ一覧（サービス見込量等））を活用している。
　・高齢化率、要介護支援認定率、人口数、総給付費：神奈川県の保険者別推計データ一覧（サービス見込量等）
　　※総給付費には地域支援事業費は含まれていない。
　・１人あたり介護給付費：年間あたりの総給付費を要支援者、要介護者の合計値で割って算出
②元来は、基本チェックリスト（２５項目）、後期高齢者質問票（１５項目）、フレイルチェックプログラム（２２項目）の３種類から該当数から、フレイル者とプレフレイル者のリアルな数値から予測するのが良いが、各自治体でまちまちなので、東京都健康長寿医療センター研究所の研究結果（2020年）関東地方のフレイル者の割合から予測。フレイル割合推計：健常者50.5％、プレフレイル40.8％、フレイル8.7％
　※フレイル予防住民啓発パンフレット説明問答集【問２参考２】：健常・プレフレイル・フレイルの人数の割合
　　全国でのフレイル出現率　簡易フレイルインデックス
③各市町村で実施する事業の強化により、プレフレイル者及びフレイル者が要支援・要介護状態となるのを抑制できた割合は、自由設定で推計できるようにしている。
　プレフレイル者、フレイル者のうち一定割合が行動変容を起こし、健康な状態を維持し続けて要支援・要介護状態に陥らなかったという仮定で算出
　（参考）フレイル予防住民啓発パンフレット説明問答集
　※【問１：参考１－３】フレイル該当者の５年後の状況調査
　　フレイル者：非フレイルへ改善（15.2％）、フレイルのまま（34.7％）、悪化（50.1％）
　※【問１：参考１－４】プレフレイル、非フレイル（健常）該当者の６年後の状況調査
　　・プレフレイル該当者：非フレイルへ改善（24.1％）、プレフレイルのまま（61.0％）、悪化（14.8％）
　　・非フレイル該当者（健常）：非フレイルのまま（54.0％）、悪化（46.0％）
④介護給付費の抑制額・抑制率
　ポピュレーションアプローチの効果が生じるには５年程度の期間を要するため、５年おきに財政上の影響の効果検証を行ったとの前提で算出している。</t>
    </r>
    <rPh sb="1" eb="3">
      <t>カテイ</t>
    </rPh>
    <rPh sb="3" eb="5">
      <t>ジョウケン</t>
    </rPh>
    <phoneticPr fontId="1"/>
  </si>
  <si>
    <r>
      <rPr>
        <b/>
        <sz val="18"/>
        <color rgb="FF7030A0"/>
        <rFont val="ＭＳ ゴシック"/>
        <family val="3"/>
        <charset val="128"/>
      </rPr>
      <t>〈仮定条件〉</t>
    </r>
    <r>
      <rPr>
        <b/>
        <sz val="11"/>
        <color theme="1"/>
        <rFont val="ＭＳ ゴシック"/>
        <family val="3"/>
        <charset val="128"/>
      </rPr>
      <t>　</t>
    </r>
    <r>
      <rPr>
        <sz val="11"/>
        <color theme="1"/>
        <rFont val="ＭＳ ゴシック"/>
        <family val="3"/>
        <charset val="128"/>
      </rPr>
      <t xml:space="preserve">
①</t>
    </r>
    <r>
      <rPr>
        <sz val="11"/>
        <rFont val="ＭＳ ゴシック"/>
        <family val="3"/>
        <charset val="128"/>
      </rPr>
      <t>人口構造等は高齢者保健福祉計画（第９期）の改定に用いた令和32年までの推計値（神奈川県の保険者別推計データ一覧（サービス見込量等））を活用している。
　・高齢化率、要介護支援認定率、人口数、総給付費：神奈川県の保険者別推計データ一覧（サービス見込量等）
　　※総給付費には地域支援事業費は含まれていない。
　・１人あたり介護給付費：年間あたりの総給付費を要支援者、要介護者の合計値で割って算出
②元来は、基本チェックリスト（２５項目）、後期高齢者質問票（１５項目）、フレイルチェックプログラム（２２項目）の３種類から該当数から、フレイル者とプレフレイル者のリアルな数値から予測するのが良いが、各自治体でまちまちなので、東京大学高齢社会総合研究機構調査から予測。フレイル割合推計：健常者66％、プレフレイル22％、フレイル12％
　※フレイル予防住民啓発パンフレット説明問答集【問２参考３】：健常・プレフレイル・フレイルの人数の割合
　　東京大学高齢社会総合研究機構調査　柏市の65歳以上の自立高齢調査（基本チェックリスト：3項目以下で健常、4～7項目でプレフレイル、8項目以上でフレイル）からの解析
③各市町村で実施する事業の強化により、プレフレイル者及びフレイル者が要支援・要介護状態となるのを抑制できた割合は、自由設定で推計できるようにしている。
　プレフレイル者、フレイル者のうち一定割合が行動変容を起こし、健康な状態を維持し続けて要支援・要介護状態に陥らなかったという仮定で算出
　（参考）フレイル予防住民啓発パンフレット説明問答集
　※【問１：参考１－３】フレイル該当者の５年後の状況調査
　　フレイル者：非フレイルへ改善（15.2％）、フレイルのまま（34.7％）、悪化（50.1％）
　※【問１：参考１－４】プレフレイル、非フレイル（健常）該当者の６年後の状況調査
　　・プレフレイル該当者：非フレイルへ改善（24.1％）、プレフレイルのまま（61.0％）、悪化（14.8％）
　　・非フレイル該当者（健常）：非フレイルのまま（54.0％）、悪化（46.0％）
④介護給付費の抑制額・抑制率
　ポピュレーションアプローチの効果が生じるには５年程度の期間を要するため、５年おきに財政上の影響の効果検証を行ったとの前提で算出している。</t>
    </r>
    <rPh sb="1" eb="3">
      <t>カテイ</t>
    </rPh>
    <rPh sb="3" eb="5">
      <t>ジョウケン</t>
    </rPh>
    <rPh sb="9" eb="11">
      <t>ジンコウ</t>
    </rPh>
    <rPh sb="11" eb="13">
      <t>コウゾウ</t>
    </rPh>
    <rPh sb="13" eb="14">
      <t>トウ</t>
    </rPh>
    <rPh sb="15" eb="18">
      <t>コウレイシャ</t>
    </rPh>
    <rPh sb="18" eb="20">
      <t>ホケン</t>
    </rPh>
    <rPh sb="20" eb="22">
      <t>フクシ</t>
    </rPh>
    <rPh sb="22" eb="24">
      <t>ケイカク</t>
    </rPh>
    <rPh sb="25" eb="26">
      <t>ダイ</t>
    </rPh>
    <rPh sb="27" eb="28">
      <t>キ</t>
    </rPh>
    <rPh sb="30" eb="32">
      <t>カイテイ</t>
    </rPh>
    <rPh sb="33" eb="34">
      <t>モチ</t>
    </rPh>
    <rPh sb="36" eb="38">
      <t>レイワ</t>
    </rPh>
    <rPh sb="40" eb="41">
      <t>ネン</t>
    </rPh>
    <rPh sb="44" eb="47">
      <t>スイケイチ</t>
    </rPh>
    <rPh sb="86" eb="89">
      <t>コウレイカ</t>
    </rPh>
    <rPh sb="89" eb="90">
      <t>リツ</t>
    </rPh>
    <rPh sb="91" eb="92">
      <t>ヨウ</t>
    </rPh>
    <rPh sb="92" eb="94">
      <t>カイゴ</t>
    </rPh>
    <rPh sb="94" eb="96">
      <t>シエン</t>
    </rPh>
    <rPh sb="96" eb="98">
      <t>ニンテイ</t>
    </rPh>
    <rPh sb="98" eb="99">
      <t>リツ</t>
    </rPh>
    <rPh sb="100" eb="102">
      <t>ジンコウ</t>
    </rPh>
    <rPh sb="102" eb="103">
      <t>スウ</t>
    </rPh>
    <rPh sb="104" eb="105">
      <t>ソウ</t>
    </rPh>
    <rPh sb="105" eb="107">
      <t>キュウフ</t>
    </rPh>
    <rPh sb="107" eb="108">
      <t>ヒ</t>
    </rPh>
    <rPh sb="139" eb="140">
      <t>ソウ</t>
    </rPh>
    <rPh sb="140" eb="142">
      <t>キュウフ</t>
    </rPh>
    <rPh sb="142" eb="143">
      <t>ヒ</t>
    </rPh>
    <rPh sb="145" eb="147">
      <t>チイキ</t>
    </rPh>
    <rPh sb="147" eb="149">
      <t>シエン</t>
    </rPh>
    <rPh sb="149" eb="152">
      <t>ジギョウヒ</t>
    </rPh>
    <rPh sb="153" eb="154">
      <t>フク</t>
    </rPh>
    <rPh sb="181" eb="182">
      <t>ソウ</t>
    </rPh>
    <rPh sb="196" eb="199">
      <t>ゴウケイチ</t>
    </rPh>
    <rPh sb="203" eb="205">
      <t>サンシュツ</t>
    </rPh>
    <rPh sb="207" eb="209">
      <t>ガンライ</t>
    </rPh>
    <rPh sb="211" eb="213">
      <t>キホン</t>
    </rPh>
    <rPh sb="223" eb="225">
      <t>コウモク</t>
    </rPh>
    <rPh sb="227" eb="229">
      <t>コウキ</t>
    </rPh>
    <rPh sb="229" eb="232">
      <t>コウレイシャ</t>
    </rPh>
    <rPh sb="232" eb="234">
      <t>シツモン</t>
    </rPh>
    <rPh sb="234" eb="235">
      <t>ヒョウ</t>
    </rPh>
    <rPh sb="238" eb="240">
      <t>コウモク</t>
    </rPh>
    <rPh sb="258" eb="260">
      <t>コウモク</t>
    </rPh>
    <rPh sb="263" eb="265">
      <t>シュルイ</t>
    </rPh>
    <rPh sb="267" eb="269">
      <t>ガイトウ</t>
    </rPh>
    <rPh sb="269" eb="270">
      <t>スウ</t>
    </rPh>
    <rPh sb="277" eb="278">
      <t>シャ</t>
    </rPh>
    <rPh sb="285" eb="286">
      <t>シャ</t>
    </rPh>
    <rPh sb="291" eb="293">
      <t>スウチ</t>
    </rPh>
    <rPh sb="295" eb="297">
      <t>ヨソク</t>
    </rPh>
    <rPh sb="301" eb="302">
      <t>ヨ</t>
    </rPh>
    <rPh sb="305" eb="306">
      <t>カク</t>
    </rPh>
    <rPh sb="306" eb="309">
      <t>ジチタイ</t>
    </rPh>
    <rPh sb="336" eb="338">
      <t>ヨソク</t>
    </rPh>
    <rPh sb="343" eb="345">
      <t>ワリアイ</t>
    </rPh>
    <rPh sb="345" eb="347">
      <t>スイケイ</t>
    </rPh>
    <rPh sb="348" eb="351">
      <t>ケンジョウシャ</t>
    </rPh>
    <rPh sb="427" eb="429">
      <t>トウキョウ</t>
    </rPh>
    <rPh sb="429" eb="431">
      <t>ダイガク</t>
    </rPh>
    <rPh sb="431" eb="433">
      <t>コウレイ</t>
    </rPh>
    <rPh sb="433" eb="435">
      <t>シャカイ</t>
    </rPh>
    <rPh sb="435" eb="441">
      <t>ソウゴウケンキュウキコウ</t>
    </rPh>
    <rPh sb="441" eb="443">
      <t>チョウサ</t>
    </rPh>
    <rPh sb="444" eb="446">
      <t>カシワシ</t>
    </rPh>
    <rPh sb="449" eb="450">
      <t>サイ</t>
    </rPh>
    <rPh sb="450" eb="452">
      <t>イジョウ</t>
    </rPh>
    <rPh sb="453" eb="455">
      <t>ジリツ</t>
    </rPh>
    <rPh sb="471" eb="473">
      <t>コウモク</t>
    </rPh>
    <rPh sb="473" eb="475">
      <t>イカ</t>
    </rPh>
    <rPh sb="476" eb="478">
      <t>ケンジョウ</t>
    </rPh>
    <rPh sb="482" eb="484">
      <t>コウモク</t>
    </rPh>
    <rPh sb="493" eb="495">
      <t>コウモク</t>
    </rPh>
    <rPh sb="495" eb="497">
      <t>イジョウ</t>
    </rPh>
    <rPh sb="522" eb="524">
      <t>キョウカ</t>
    </rPh>
    <rPh sb="534" eb="535">
      <t>シャ</t>
    </rPh>
    <rPh sb="535" eb="536">
      <t>オヨ</t>
    </rPh>
    <rPh sb="541" eb="542">
      <t>シャ</t>
    </rPh>
    <rPh sb="543" eb="546">
      <t>ヨウシエン</t>
    </rPh>
    <rPh sb="547" eb="548">
      <t>ヨウ</t>
    </rPh>
    <rPh sb="548" eb="550">
      <t>カイゴ</t>
    </rPh>
    <rPh sb="550" eb="552">
      <t>ジョウタイ</t>
    </rPh>
    <rPh sb="562" eb="564">
      <t>ワリアイ</t>
    </rPh>
    <rPh sb="566" eb="568">
      <t>ジユウ</t>
    </rPh>
    <rPh sb="568" eb="570">
      <t>セッテイ</t>
    </rPh>
    <rPh sb="571" eb="573">
      <t>スイケイ</t>
    </rPh>
    <rPh sb="592" eb="593">
      <t>シャ</t>
    </rPh>
    <rPh sb="598" eb="599">
      <t>シャ</t>
    </rPh>
    <rPh sb="602" eb="604">
      <t>イッテイ</t>
    </rPh>
    <rPh sb="604" eb="606">
      <t>ワリアイ</t>
    </rPh>
    <rPh sb="607" eb="609">
      <t>コウドウ</t>
    </rPh>
    <rPh sb="609" eb="611">
      <t>ヘンヨウ</t>
    </rPh>
    <rPh sb="612" eb="613">
      <t>オ</t>
    </rPh>
    <rPh sb="655" eb="657">
      <t>サンコウ</t>
    </rPh>
    <rPh sb="683" eb="684">
      <t>トイ</t>
    </rPh>
    <rPh sb="686" eb="688">
      <t>サンコウ</t>
    </rPh>
    <rPh sb="696" eb="699">
      <t>ガイトウシャ</t>
    </rPh>
    <rPh sb="701" eb="703">
      <t>ネンゴ</t>
    </rPh>
    <rPh sb="704" eb="706">
      <t>ジョウキョウ</t>
    </rPh>
    <rPh sb="706" eb="708">
      <t>チョウサ</t>
    </rPh>
    <rPh sb="715" eb="716">
      <t>シャ</t>
    </rPh>
    <rPh sb="717" eb="718">
      <t>ヒ</t>
    </rPh>
    <rPh sb="723" eb="725">
      <t>カイゼン</t>
    </rPh>
    <rPh sb="748" eb="750">
      <t>アッカ</t>
    </rPh>
    <rPh sb="777" eb="778">
      <t>ヒ</t>
    </rPh>
    <rPh sb="783" eb="785">
      <t>ケンジョウ</t>
    </rPh>
    <rPh sb="786" eb="789">
      <t>ガイトウシャ</t>
    </rPh>
    <rPh sb="791" eb="793">
      <t>ネンゴ</t>
    </rPh>
    <rPh sb="794" eb="796">
      <t>ジョウキョウ</t>
    </rPh>
    <rPh sb="796" eb="798">
      <t>チョウサ</t>
    </rPh>
    <rPh sb="808" eb="811">
      <t>ガイトウシャ</t>
    </rPh>
    <rPh sb="812" eb="813">
      <t>ヒ</t>
    </rPh>
    <rPh sb="818" eb="820">
      <t>カイゼン</t>
    </rPh>
    <rPh sb="845" eb="847">
      <t>アッカ</t>
    </rPh>
    <rPh sb="858" eb="859">
      <t>ヒ</t>
    </rPh>
    <rPh sb="863" eb="866">
      <t>ガイトウシャ</t>
    </rPh>
    <rPh sb="867" eb="869">
      <t>ケンジョウ</t>
    </rPh>
    <rPh sb="871" eb="872">
      <t>ヒ</t>
    </rPh>
    <rPh sb="887" eb="889">
      <t>アッカ</t>
    </rPh>
    <rPh sb="898" eb="900">
      <t>カイゴ</t>
    </rPh>
    <rPh sb="900" eb="902">
      <t>キュウフ</t>
    </rPh>
    <rPh sb="902" eb="903">
      <t>ヒ</t>
    </rPh>
    <rPh sb="904" eb="906">
      <t>ヨクセイ</t>
    </rPh>
    <rPh sb="906" eb="907">
      <t>ガク</t>
    </rPh>
    <rPh sb="908" eb="910">
      <t>ヨクセイ</t>
    </rPh>
    <rPh sb="910" eb="911">
      <t>リツ</t>
    </rPh>
    <rPh sb="927" eb="929">
      <t>コウカ</t>
    </rPh>
    <rPh sb="930" eb="931">
      <t>ショウ</t>
    </rPh>
    <rPh sb="936" eb="937">
      <t>ネン</t>
    </rPh>
    <rPh sb="937" eb="939">
      <t>テイド</t>
    </rPh>
    <rPh sb="940" eb="942">
      <t>キカン</t>
    </rPh>
    <rPh sb="943" eb="944">
      <t>ヨウ</t>
    </rPh>
    <rPh sb="950" eb="951">
      <t>ネン</t>
    </rPh>
    <rPh sb="954" eb="956">
      <t>ザイセイ</t>
    </rPh>
    <rPh sb="956" eb="957">
      <t>ジョウ</t>
    </rPh>
    <rPh sb="958" eb="960">
      <t>エイキョウ</t>
    </rPh>
    <rPh sb="961" eb="963">
      <t>コウカ</t>
    </rPh>
    <rPh sb="963" eb="965">
      <t>ケンショウ</t>
    </rPh>
    <rPh sb="966" eb="967">
      <t>オコナ</t>
    </rPh>
    <rPh sb="971" eb="973">
      <t>ゼンテイ</t>
    </rPh>
    <rPh sb="974" eb="976">
      <t>サンシュツ</t>
    </rPh>
    <phoneticPr fontId="1"/>
  </si>
  <si>
    <r>
      <rPr>
        <b/>
        <sz val="18"/>
        <color rgb="FF7030A0"/>
        <rFont val="ＭＳ ゴシック"/>
        <family val="3"/>
        <charset val="128"/>
      </rPr>
      <t>〈仮定条件〉</t>
    </r>
    <r>
      <rPr>
        <b/>
        <sz val="11"/>
        <color theme="1"/>
        <rFont val="ＭＳ ゴシック"/>
        <family val="3"/>
        <charset val="128"/>
      </rPr>
      <t>　</t>
    </r>
    <r>
      <rPr>
        <sz val="11"/>
        <color theme="1"/>
        <rFont val="ＭＳ ゴシック"/>
        <family val="3"/>
        <charset val="128"/>
      </rPr>
      <t xml:space="preserve">
①人口構造等は高齢者保健福祉計画（第９期）の改定に用いた令和32年までの推計値（神奈川県の保険者別推計データ一覧（サービス見込量等））を活用している。
　・高齢化率、要介護支援認定率、人口数、総給付費：神奈川県の保険者別推計データ一覧（サービス見込量等）
　　※総給付費には地域支援事業費は含まれていない。
　・１人あたり介護給付費：年間あたりの総給付費を要支援者、要介護者の合計値で割って算出
②元来は、基本チェックリスト（２５項目）、後期高齢者質問票（１５項目）、フレイルチェックプログラム（２２項目）の３種類から該当数から、フレイル者とプレフレイル者のリアルな数値から予測するのが良いが、各自治体でまちまちなので、東京都健康長寿医療センター研究所の研究結果（2020年）関東地方のフレイル者の割合から予測。フレイル割合推計：健常者50.5％、プレフレイル40.8％、フレイル8.7％
　※フレイル予防住民啓発パンフレット説明問答集【問２参考３】：健常・プレフレイル・フレイルの人数の割合
　　全国でのフレイル出現率　簡易フレイルインデックス
③各市町村で実施する事業の強化により、プレフレイル者及びフレイル者が要支援・要介護状態となるのを抑制できた割合は、自由設定で推計できるようにしている。
　プレフレイル者、フレイル者のうち一定割合が行動変容を起こし、健康な状態を維持し続けて要支援・要介護状態に陥らなかったという仮定で算出
　（参考）フレイル予防住民啓発パンフレット説明問答集
　※【問１：参考１－３】フレイル該当者の５年後の状況調査
　　フレイル者：非フレイルへ改善（15.2％）、フレイルのまま（34.7％）、悪化（50.1％）
　※【問１：参考１－４】プレフレイル、非フレイル（健常）該当者の６年後の状況調査
　　・プレフレイル該当者：非フレイルへ改善（24.1％）、プレフレイルのまま（61.0％）、悪化（14.8％）
　　・非フレイル該当者（健常）：非フレイルのまま（54.0％）、悪化（46.0％）
④介護給付費の抑制額・抑制率
　ポピュレーションアプローチの効果が生じるには５年程度の期間を要するため、５年おきに財政上の影響の効果検証を行ったとの前提で算出している。</t>
    </r>
    <rPh sb="1" eb="3">
      <t>カテイ</t>
    </rPh>
    <rPh sb="3" eb="5">
      <t>ジョウケン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</si>
</sst>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ＭＳ 明朝"/>
      <family val="2"/>
      <charset val="128"/>
    </font>
    <font>
      <sz val="6"/>
      <name val="ＭＳ 明朝"/>
      <family val="2"/>
      <charset val="128"/>
    </font>
    <font>
      <sz val="12"/>
      <color theme="1"/>
      <name val="ＭＳ 明朝"/>
      <family val="2"/>
      <charset val="128"/>
    </font>
    <font>
      <sz val="12"/>
      <color theme="1"/>
      <name val="ＭＳ 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b/>
      <sz val="11"/>
      <color rgb="FFFF0000"/>
      <name val="ＭＳ ゴシック"/>
      <family val="3"/>
      <charset val="128"/>
    </font>
    <font>
      <b/>
      <sz val="12"/>
      <name val="ＭＳ ゴシック"/>
      <family val="3"/>
      <charset val="128"/>
    </font>
    <font>
      <sz val="16"/>
      <color theme="1"/>
      <name val="ＭＳ ゴシック"/>
      <family val="3"/>
      <charset val="128"/>
    </font>
    <font>
      <sz val="11"/>
      <color theme="1"/>
      <name val="ＭＳ 明朝"/>
      <family val="2"/>
      <charset val="128"/>
    </font>
    <font>
      <sz val="11"/>
      <name val="ＭＳ ゴシック"/>
      <family val="3"/>
      <charset val="128"/>
    </font>
    <font>
      <b/>
      <sz val="11"/>
      <color theme="1"/>
      <name val="ＭＳ 明朝"/>
      <family val="1"/>
      <charset val="128"/>
    </font>
    <font>
      <b/>
      <sz val="16"/>
      <color rgb="FF7030A0"/>
      <name val="ＭＳ ゴシック"/>
      <family val="3"/>
      <charset val="128"/>
    </font>
    <font>
      <b/>
      <sz val="18"/>
      <color rgb="FF7030A0"/>
      <name val="ＭＳ ゴシック"/>
      <family val="3"/>
      <charset val="128"/>
    </font>
    <font>
      <b/>
      <sz val="11"/>
      <color rgb="FF0070C0"/>
      <name val="ＭＳ ゴシック"/>
      <family val="3"/>
      <charset val="128"/>
    </font>
    <font>
      <b/>
      <sz val="11"/>
      <name val="ＭＳ ゴシック"/>
      <family val="3"/>
      <charset val="128"/>
    </font>
  </fonts>
  <fills count="7">
    <fill>
      <patternFill patternType="none"/>
    </fill>
    <fill>
      <patternFill patternType="gray125"/>
    </fill>
    <fill>
      <patternFill patternType="solid">
        <fgColor rgb="FFFFCCCC"/>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75">
    <xf numFmtId="0" fontId="0" fillId="0" borderId="0" xfId="0">
      <alignment vertical="center"/>
    </xf>
    <xf numFmtId="0" fontId="4" fillId="0" borderId="0" xfId="0" applyFont="1">
      <alignment vertical="center"/>
    </xf>
    <xf numFmtId="38" fontId="3" fillId="0" borderId="2" xfId="1" applyFont="1" applyFill="1" applyBorder="1">
      <alignment vertical="center"/>
    </xf>
    <xf numFmtId="38" fontId="4" fillId="0" borderId="6" xfId="1" applyFont="1" applyBorder="1">
      <alignment vertical="center"/>
    </xf>
    <xf numFmtId="38" fontId="4" fillId="0" borderId="6" xfId="1" applyFont="1" applyBorder="1" applyAlignment="1">
      <alignment vertical="center" wrapText="1"/>
    </xf>
    <xf numFmtId="0" fontId="10" fillId="0" borderId="0" xfId="0" applyFont="1">
      <alignment vertical="center"/>
    </xf>
    <xf numFmtId="10" fontId="4" fillId="0" borderId="6" xfId="0" applyNumberFormat="1" applyFont="1" applyBorder="1">
      <alignment vertical="center"/>
    </xf>
    <xf numFmtId="38" fontId="11" fillId="0" borderId="6" xfId="1" applyFont="1" applyFill="1" applyBorder="1" applyAlignment="1">
      <alignment vertical="center" wrapText="1"/>
    </xf>
    <xf numFmtId="38" fontId="11" fillId="0" borderId="6" xfId="1" applyFont="1" applyFill="1" applyBorder="1" applyAlignment="1">
      <alignment vertical="center"/>
    </xf>
    <xf numFmtId="0" fontId="6" fillId="0" borderId="0" xfId="0" applyFont="1">
      <alignment vertical="center"/>
    </xf>
    <xf numFmtId="38" fontId="4" fillId="0" borderId="6" xfId="1" applyFont="1" applyBorder="1" applyAlignment="1">
      <alignment horizontal="center" vertical="center"/>
    </xf>
    <xf numFmtId="38" fontId="4" fillId="2" borderId="6" xfId="1" applyFont="1" applyFill="1" applyBorder="1">
      <alignment vertical="center"/>
    </xf>
    <xf numFmtId="38" fontId="11" fillId="2" borderId="6" xfId="1" applyFont="1" applyFill="1" applyBorder="1" applyAlignment="1">
      <alignment vertical="center"/>
    </xf>
    <xf numFmtId="9" fontId="10" fillId="2" borderId="6" xfId="2" applyFont="1" applyFill="1" applyBorder="1">
      <alignment vertical="center"/>
    </xf>
    <xf numFmtId="0" fontId="12" fillId="3" borderId="6" xfId="0" applyFont="1" applyFill="1" applyBorder="1" applyAlignment="1">
      <alignment horizontal="center" vertical="center"/>
    </xf>
    <xf numFmtId="0" fontId="12" fillId="3" borderId="1" xfId="0" applyFont="1" applyFill="1" applyBorder="1" applyAlignment="1">
      <alignment horizontal="center" vertical="center"/>
    </xf>
    <xf numFmtId="38" fontId="4" fillId="0" borderId="7" xfId="1" applyFont="1" applyBorder="1" applyAlignment="1">
      <alignment horizontal="center" vertical="center"/>
    </xf>
    <xf numFmtId="10" fontId="4" fillId="2" borderId="6" xfId="0" applyNumberFormat="1" applyFont="1" applyFill="1" applyBorder="1">
      <alignment vertical="center"/>
    </xf>
    <xf numFmtId="38" fontId="4" fillId="0" borderId="6" xfId="1" applyFont="1" applyFill="1" applyBorder="1">
      <alignment vertical="center"/>
    </xf>
    <xf numFmtId="38" fontId="4" fillId="0" borderId="6" xfId="1" applyFont="1" applyFill="1" applyBorder="1" applyAlignment="1">
      <alignment vertical="center" wrapText="1"/>
    </xf>
    <xf numFmtId="9" fontId="10" fillId="0" borderId="6" xfId="2" applyFont="1" applyFill="1" applyBorder="1">
      <alignment vertical="center"/>
    </xf>
    <xf numFmtId="0" fontId="14" fillId="0" borderId="0" xfId="0" applyFont="1" applyAlignment="1"/>
    <xf numFmtId="10" fontId="4" fillId="6" borderId="6" xfId="0" applyNumberFormat="1" applyFont="1" applyFill="1" applyBorder="1">
      <alignment vertical="center"/>
    </xf>
    <xf numFmtId="38" fontId="4" fillId="6" borderId="6" xfId="1" applyFont="1" applyFill="1" applyBorder="1">
      <alignment vertical="center"/>
    </xf>
    <xf numFmtId="38" fontId="4" fillId="6" borderId="6" xfId="1" applyFont="1" applyFill="1" applyBorder="1" applyAlignment="1">
      <alignment horizontal="right" vertical="center" wrapText="1"/>
    </xf>
    <xf numFmtId="38" fontId="11" fillId="6" borderId="6" xfId="1" applyFont="1" applyFill="1" applyBorder="1" applyAlignment="1">
      <alignment vertical="center"/>
    </xf>
    <xf numFmtId="9" fontId="6" fillId="5" borderId="13" xfId="2" applyFont="1" applyFill="1" applyBorder="1" applyAlignment="1">
      <alignment horizontal="center" vertical="center" wrapText="1"/>
    </xf>
    <xf numFmtId="38" fontId="4" fillId="0" borderId="2" xfId="1" applyFont="1" applyFill="1" applyBorder="1">
      <alignment vertical="center"/>
    </xf>
    <xf numFmtId="38" fontId="7" fillId="0" borderId="10" xfId="1" applyFont="1" applyFill="1" applyBorder="1">
      <alignment vertical="center"/>
    </xf>
    <xf numFmtId="38" fontId="7" fillId="0" borderId="9" xfId="1" applyFont="1" applyFill="1" applyBorder="1">
      <alignment vertical="center"/>
    </xf>
    <xf numFmtId="38" fontId="7" fillId="0" borderId="7" xfId="1" applyFont="1" applyFill="1" applyBorder="1">
      <alignment vertical="center"/>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38" fontId="4" fillId="0" borderId="3" xfId="1" applyFont="1" applyFill="1" applyBorder="1">
      <alignment vertical="center"/>
    </xf>
    <xf numFmtId="38" fontId="4" fillId="0" borderId="4" xfId="1" applyFont="1" applyFill="1" applyBorder="1">
      <alignment vertical="center"/>
    </xf>
    <xf numFmtId="38" fontId="4" fillId="0" borderId="5" xfId="1" applyFont="1" applyFill="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11" xfId="0" applyFont="1" applyBorder="1" applyAlignment="1">
      <alignment vertical="center" wrapText="1"/>
    </xf>
    <xf numFmtId="0" fontId="16" fillId="0" borderId="10" xfId="0" applyFont="1" applyBorder="1" applyAlignment="1">
      <alignment vertical="top" wrapText="1"/>
    </xf>
    <xf numFmtId="0" fontId="16" fillId="0" borderId="9" xfId="0" applyFont="1" applyBorder="1" applyAlignment="1">
      <alignment vertical="top" wrapText="1"/>
    </xf>
    <xf numFmtId="0" fontId="16" fillId="0" borderId="7" xfId="0" applyFont="1" applyBorder="1" applyAlignment="1">
      <alignment vertical="top" wrapText="1"/>
    </xf>
    <xf numFmtId="0" fontId="4" fillId="0" borderId="10" xfId="0" applyFont="1" applyBorder="1">
      <alignment vertical="center"/>
    </xf>
    <xf numFmtId="0" fontId="4" fillId="0" borderId="9" xfId="0" applyFont="1" applyBorder="1">
      <alignment vertical="center"/>
    </xf>
    <xf numFmtId="0" fontId="4" fillId="0" borderId="7" xfId="0" applyFont="1" applyBorder="1">
      <alignment vertical="center"/>
    </xf>
    <xf numFmtId="38" fontId="3" fillId="0" borderId="3" xfId="1" applyFont="1" applyFill="1" applyBorder="1">
      <alignment vertical="center"/>
    </xf>
    <xf numFmtId="38" fontId="3" fillId="0" borderId="4" xfId="1" applyFont="1" applyFill="1" applyBorder="1">
      <alignment vertical="center"/>
    </xf>
    <xf numFmtId="0" fontId="6" fillId="0" borderId="14" xfId="0" applyFont="1" applyBorder="1" applyAlignment="1">
      <alignment vertical="center" wrapText="1"/>
    </xf>
    <xf numFmtId="0" fontId="6" fillId="0" borderId="15" xfId="0" applyFont="1" applyBorder="1" applyAlignment="1">
      <alignment vertical="center" wrapText="1"/>
    </xf>
    <xf numFmtId="0" fontId="7" fillId="0" borderId="10" xfId="0" applyFont="1" applyBorder="1" applyAlignment="1">
      <alignment vertical="center" wrapText="1"/>
    </xf>
    <xf numFmtId="0" fontId="6"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7" fillId="4" borderId="1" xfId="0" applyFont="1" applyFill="1" applyBorder="1" applyAlignment="1">
      <alignment vertical="center" wrapText="1"/>
    </xf>
    <xf numFmtId="0" fontId="7" fillId="4" borderId="8" xfId="0" applyFont="1" applyFill="1" applyBorder="1" applyAlignment="1">
      <alignment vertical="center" wrapText="1"/>
    </xf>
    <xf numFmtId="0" fontId="7" fillId="4" borderId="11" xfId="0" applyFont="1" applyFill="1" applyBorder="1" applyAlignment="1">
      <alignment vertical="center" wrapText="1"/>
    </xf>
    <xf numFmtId="0" fontId="6" fillId="4" borderId="10" xfId="0" applyFont="1" applyFill="1" applyBorder="1" applyAlignment="1">
      <alignment vertical="center" wrapText="1"/>
    </xf>
    <xf numFmtId="0" fontId="6" fillId="4" borderId="9" xfId="0" applyFont="1" applyFill="1" applyBorder="1" applyAlignment="1">
      <alignment vertical="center" wrapText="1"/>
    </xf>
    <xf numFmtId="0" fontId="16" fillId="4" borderId="10" xfId="0" applyFont="1" applyFill="1" applyBorder="1" applyAlignment="1">
      <alignment vertical="top" wrapText="1"/>
    </xf>
    <xf numFmtId="0" fontId="16" fillId="4" borderId="9" xfId="0" applyFont="1" applyFill="1" applyBorder="1" applyAlignment="1">
      <alignment vertical="top" wrapText="1"/>
    </xf>
    <xf numFmtId="0" fontId="9" fillId="0" borderId="0" xfId="0" applyFont="1" applyAlignment="1">
      <alignment horizontal="center" vertical="center"/>
    </xf>
    <xf numFmtId="0" fontId="4" fillId="0" borderId="6" xfId="0" applyFont="1" applyBorder="1" applyAlignment="1">
      <alignment vertical="center" wrapText="1"/>
    </xf>
    <xf numFmtId="0" fontId="10" fillId="0" borderId="4" xfId="0" applyFont="1" applyBorder="1" applyAlignment="1">
      <alignment vertical="center" wrapText="1"/>
    </xf>
    <xf numFmtId="0" fontId="5" fillId="4" borderId="10" xfId="0" applyFont="1" applyFill="1" applyBorder="1" applyAlignment="1">
      <alignment vertical="center" wrapText="1"/>
    </xf>
    <xf numFmtId="0" fontId="5" fillId="4" borderId="9" xfId="0" applyFont="1" applyFill="1" applyBorder="1" applyAlignment="1">
      <alignment vertical="center" wrapText="1"/>
    </xf>
    <xf numFmtId="0" fontId="8" fillId="4" borderId="10" xfId="0" applyFont="1" applyFill="1" applyBorder="1" applyAlignment="1">
      <alignment vertical="top" wrapText="1"/>
    </xf>
    <xf numFmtId="0" fontId="8" fillId="4" borderId="9" xfId="0" applyFont="1" applyFill="1" applyBorder="1" applyAlignment="1">
      <alignment vertical="top"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8" fillId="0" borderId="10" xfId="0" applyFont="1" applyBorder="1" applyAlignment="1">
      <alignment vertical="top" wrapText="1"/>
    </xf>
    <xf numFmtId="0" fontId="8" fillId="0" borderId="9" xfId="0" applyFont="1" applyBorder="1" applyAlignment="1">
      <alignmen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CCCC"/>
      <color rgb="FFFFCC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35859</xdr:colOff>
      <xdr:row>17</xdr:row>
      <xdr:rowOff>136264</xdr:rowOff>
    </xdr:from>
    <xdr:to>
      <xdr:col>3</xdr:col>
      <xdr:colOff>1610958</xdr:colOff>
      <xdr:row>17</xdr:row>
      <xdr:rowOff>319144</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rot="10800000">
          <a:off x="573741" y="7182523"/>
          <a:ext cx="1575099" cy="182880"/>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35859</xdr:colOff>
      <xdr:row>17</xdr:row>
      <xdr:rowOff>136264</xdr:rowOff>
    </xdr:from>
    <xdr:to>
      <xdr:col>3</xdr:col>
      <xdr:colOff>1610958</xdr:colOff>
      <xdr:row>17</xdr:row>
      <xdr:rowOff>319144</xdr:rowOff>
    </xdr:to>
    <xdr:sp macro="" textlink="">
      <xdr:nvSpPr>
        <xdr:cNvPr id="2" name="二等辺三角形 1">
          <a:extLst>
            <a:ext uri="{FF2B5EF4-FFF2-40B4-BE49-F238E27FC236}">
              <a16:creationId xmlns:a16="http://schemas.microsoft.com/office/drawing/2014/main" id="{F568CBAA-875A-4D44-8E69-F7DD4A273FD0}"/>
            </a:ext>
          </a:extLst>
        </xdr:cNvPr>
        <xdr:cNvSpPr/>
      </xdr:nvSpPr>
      <xdr:spPr>
        <a:xfrm rot="10800000">
          <a:off x="893109" y="7175239"/>
          <a:ext cx="1575099" cy="182880"/>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35859</xdr:colOff>
      <xdr:row>17</xdr:row>
      <xdr:rowOff>136264</xdr:rowOff>
    </xdr:from>
    <xdr:to>
      <xdr:col>3</xdr:col>
      <xdr:colOff>1610958</xdr:colOff>
      <xdr:row>17</xdr:row>
      <xdr:rowOff>319144</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rot="10800000">
          <a:off x="881679" y="7200004"/>
          <a:ext cx="1575099" cy="182880"/>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35859</xdr:colOff>
      <xdr:row>17</xdr:row>
      <xdr:rowOff>136264</xdr:rowOff>
    </xdr:from>
    <xdr:to>
      <xdr:col>3</xdr:col>
      <xdr:colOff>1610958</xdr:colOff>
      <xdr:row>17</xdr:row>
      <xdr:rowOff>319144</xdr:rowOff>
    </xdr:to>
    <xdr:sp macro="" textlink="">
      <xdr:nvSpPr>
        <xdr:cNvPr id="2" name="二等辺三角形 1">
          <a:extLst>
            <a:ext uri="{FF2B5EF4-FFF2-40B4-BE49-F238E27FC236}">
              <a16:creationId xmlns:a16="http://schemas.microsoft.com/office/drawing/2014/main" id="{1590F4B1-643A-49B5-91F0-100080B43731}"/>
            </a:ext>
          </a:extLst>
        </xdr:cNvPr>
        <xdr:cNvSpPr/>
      </xdr:nvSpPr>
      <xdr:spPr>
        <a:xfrm rot="10800000">
          <a:off x="893109" y="7175239"/>
          <a:ext cx="1575099" cy="182880"/>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GridLines="0" view="pageBreakPreview" zoomScale="85" zoomScaleNormal="85" zoomScaleSheetLayoutView="85" workbookViewId="0">
      <selection activeCell="B1" sqref="B1:M1"/>
    </sheetView>
  </sheetViews>
  <sheetFormatPr defaultRowHeight="14.25" x14ac:dyDescent="0.15"/>
  <cols>
    <col min="1" max="1" width="3.75" style="5" customWidth="1"/>
    <col min="2" max="3" width="3.75" style="1" customWidth="1"/>
    <col min="4" max="4" width="23.75" style="1" customWidth="1"/>
    <col min="5" max="5" width="4.125" style="1" customWidth="1"/>
    <col min="6" max="6" width="23.25" style="1" customWidth="1"/>
    <col min="7" max="7" width="7" style="1" customWidth="1"/>
    <col min="8" max="13" width="22.75" style="5" customWidth="1"/>
    <col min="14" max="14" width="3.75" style="5" customWidth="1"/>
  </cols>
  <sheetData>
    <row r="1" spans="2:13" ht="18.75" x14ac:dyDescent="0.15">
      <c r="B1" s="64" t="s">
        <v>40</v>
      </c>
      <c r="C1" s="64"/>
      <c r="D1" s="64"/>
      <c r="E1" s="64"/>
      <c r="F1" s="64"/>
      <c r="G1" s="64"/>
      <c r="H1" s="64"/>
      <c r="I1" s="64"/>
      <c r="J1" s="64"/>
      <c r="K1" s="64"/>
      <c r="L1" s="64"/>
      <c r="M1" s="64"/>
    </row>
    <row r="2" spans="2:13" ht="10.15" customHeight="1" x14ac:dyDescent="0.15"/>
    <row r="3" spans="2:13" ht="291.60000000000002" customHeight="1" x14ac:dyDescent="0.15">
      <c r="B3" s="65" t="s">
        <v>41</v>
      </c>
      <c r="C3" s="65"/>
      <c r="D3" s="65"/>
      <c r="E3" s="65"/>
      <c r="F3" s="65"/>
      <c r="G3" s="65"/>
      <c r="H3" s="65"/>
      <c r="I3" s="65"/>
      <c r="J3" s="65"/>
      <c r="K3" s="65"/>
      <c r="L3" s="65"/>
      <c r="M3" s="65"/>
    </row>
    <row r="4" spans="2:13" ht="18" customHeight="1" x14ac:dyDescent="0.15">
      <c r="H4" s="66"/>
      <c r="I4" s="66"/>
      <c r="J4" s="66"/>
      <c r="K4" s="66"/>
      <c r="L4" s="66"/>
      <c r="M4" s="66"/>
    </row>
    <row r="5" spans="2:13" ht="21" x14ac:dyDescent="0.15">
      <c r="B5" s="9" t="s">
        <v>11</v>
      </c>
    </row>
    <row r="6" spans="2:13" ht="15" customHeight="1" x14ac:dyDescent="0.15">
      <c r="B6" s="46"/>
      <c r="C6" s="47"/>
      <c r="D6" s="47"/>
      <c r="E6" s="47"/>
      <c r="F6" s="47"/>
      <c r="G6" s="48"/>
      <c r="H6" s="15" t="s">
        <v>7</v>
      </c>
      <c r="I6" s="15" t="s">
        <v>2</v>
      </c>
      <c r="J6" s="15" t="s">
        <v>3</v>
      </c>
      <c r="K6" s="15" t="s">
        <v>4</v>
      </c>
      <c r="L6" s="15" t="s">
        <v>8</v>
      </c>
      <c r="M6" s="15" t="s">
        <v>9</v>
      </c>
    </row>
    <row r="7" spans="2:13" ht="15" customHeight="1" x14ac:dyDescent="0.15">
      <c r="B7" s="46" t="s">
        <v>17</v>
      </c>
      <c r="C7" s="47"/>
      <c r="D7" s="47"/>
      <c r="E7" s="47"/>
      <c r="F7" s="47"/>
      <c r="G7" s="47"/>
      <c r="H7" s="22"/>
      <c r="I7" s="22"/>
      <c r="J7" s="22"/>
      <c r="K7" s="22"/>
      <c r="L7" s="22"/>
      <c r="M7" s="22"/>
    </row>
    <row r="8" spans="2:13" ht="15" customHeight="1" x14ac:dyDescent="0.15">
      <c r="B8" s="46" t="s">
        <v>18</v>
      </c>
      <c r="C8" s="47"/>
      <c r="D8" s="47"/>
      <c r="E8" s="47"/>
      <c r="F8" s="47"/>
      <c r="G8" s="47"/>
      <c r="H8" s="22"/>
      <c r="I8" s="22"/>
      <c r="J8" s="22"/>
      <c r="K8" s="22"/>
      <c r="L8" s="22"/>
      <c r="M8" s="22"/>
    </row>
    <row r="9" spans="2:13" ht="15" customHeight="1" x14ac:dyDescent="0.15">
      <c r="B9" s="46" t="s">
        <v>19</v>
      </c>
      <c r="C9" s="47"/>
      <c r="D9" s="47"/>
      <c r="E9" s="47"/>
      <c r="F9" s="47"/>
      <c r="G9" s="47"/>
      <c r="H9" s="23"/>
      <c r="I9" s="23"/>
      <c r="J9" s="23"/>
      <c r="K9" s="23"/>
      <c r="L9" s="23"/>
      <c r="M9" s="23"/>
    </row>
    <row r="10" spans="2:13" ht="15" customHeight="1" x14ac:dyDescent="0.15">
      <c r="B10" s="49" t="s">
        <v>20</v>
      </c>
      <c r="C10" s="50"/>
      <c r="D10" s="50"/>
      <c r="E10" s="50"/>
      <c r="F10" s="50"/>
      <c r="G10" s="50"/>
      <c r="H10" s="24"/>
      <c r="I10" s="24"/>
      <c r="J10" s="24"/>
      <c r="K10" s="24"/>
      <c r="L10" s="24"/>
      <c r="M10" s="24"/>
    </row>
    <row r="11" spans="2:13" ht="15" customHeight="1" x14ac:dyDescent="0.15">
      <c r="B11" s="2"/>
      <c r="C11" s="55" t="s">
        <v>21</v>
      </c>
      <c r="D11" s="56"/>
      <c r="E11" s="56"/>
      <c r="F11" s="56"/>
      <c r="G11" s="56"/>
      <c r="H11" s="4">
        <f t="shared" ref="H11:M11" si="0">H10-H15</f>
        <v>0</v>
      </c>
      <c r="I11" s="4">
        <f t="shared" si="0"/>
        <v>0</v>
      </c>
      <c r="J11" s="4">
        <f t="shared" si="0"/>
        <v>0</v>
      </c>
      <c r="K11" s="4">
        <f t="shared" si="0"/>
        <v>0</v>
      </c>
      <c r="L11" s="4">
        <f t="shared" si="0"/>
        <v>0</v>
      </c>
      <c r="M11" s="4">
        <f t="shared" si="0"/>
        <v>0</v>
      </c>
    </row>
    <row r="12" spans="2:13" ht="20.45" customHeight="1" x14ac:dyDescent="0.15">
      <c r="B12" s="2"/>
      <c r="C12" s="2"/>
      <c r="D12" s="57" t="s">
        <v>12</v>
      </c>
      <c r="E12" s="60" t="s">
        <v>22</v>
      </c>
      <c r="F12" s="61"/>
      <c r="G12" s="61"/>
      <c r="H12" s="7">
        <f t="shared" ref="H12:M12" si="1">H11*66%</f>
        <v>0</v>
      </c>
      <c r="I12" s="7">
        <f t="shared" si="1"/>
        <v>0</v>
      </c>
      <c r="J12" s="7">
        <f t="shared" si="1"/>
        <v>0</v>
      </c>
      <c r="K12" s="7">
        <f t="shared" si="1"/>
        <v>0</v>
      </c>
      <c r="L12" s="7">
        <f t="shared" si="1"/>
        <v>0</v>
      </c>
      <c r="M12" s="7">
        <f t="shared" si="1"/>
        <v>0</v>
      </c>
    </row>
    <row r="13" spans="2:13" ht="20.45" customHeight="1" x14ac:dyDescent="0.15">
      <c r="B13" s="2"/>
      <c r="C13" s="2"/>
      <c r="D13" s="58"/>
      <c r="E13" s="62" t="s">
        <v>23</v>
      </c>
      <c r="F13" s="63"/>
      <c r="G13" s="63"/>
      <c r="H13" s="8">
        <f t="shared" ref="H13:M13" si="2">H11*22%</f>
        <v>0</v>
      </c>
      <c r="I13" s="8">
        <f t="shared" si="2"/>
        <v>0</v>
      </c>
      <c r="J13" s="8">
        <f t="shared" si="2"/>
        <v>0</v>
      </c>
      <c r="K13" s="8">
        <f t="shared" si="2"/>
        <v>0</v>
      </c>
      <c r="L13" s="8">
        <f t="shared" si="2"/>
        <v>0</v>
      </c>
      <c r="M13" s="8">
        <f t="shared" si="2"/>
        <v>0</v>
      </c>
    </row>
    <row r="14" spans="2:13" ht="20.45" customHeight="1" x14ac:dyDescent="0.15">
      <c r="B14" s="2"/>
      <c r="C14" s="2"/>
      <c r="D14" s="59"/>
      <c r="E14" s="62" t="s">
        <v>24</v>
      </c>
      <c r="F14" s="63"/>
      <c r="G14" s="63"/>
      <c r="H14" s="8">
        <f t="shared" ref="H14:M14" si="3">H11*12%</f>
        <v>0</v>
      </c>
      <c r="I14" s="8">
        <f t="shared" si="3"/>
        <v>0</v>
      </c>
      <c r="J14" s="8">
        <f t="shared" si="3"/>
        <v>0</v>
      </c>
      <c r="K14" s="8">
        <f t="shared" si="3"/>
        <v>0</v>
      </c>
      <c r="L14" s="8">
        <f t="shared" si="3"/>
        <v>0</v>
      </c>
      <c r="M14" s="8">
        <f t="shared" si="3"/>
        <v>0</v>
      </c>
    </row>
    <row r="15" spans="2:13" ht="15" customHeight="1" x14ac:dyDescent="0.15">
      <c r="B15" s="2"/>
      <c r="C15" s="49" t="s">
        <v>25</v>
      </c>
      <c r="D15" s="50"/>
      <c r="E15" s="50"/>
      <c r="F15" s="50"/>
      <c r="G15" s="50"/>
      <c r="H15" s="25"/>
      <c r="I15" s="25"/>
      <c r="J15" s="25"/>
      <c r="K15" s="25"/>
      <c r="L15" s="25"/>
      <c r="M15" s="25"/>
    </row>
    <row r="16" spans="2:13" ht="15" customHeight="1" x14ac:dyDescent="0.15">
      <c r="B16" s="51" t="s">
        <v>26</v>
      </c>
      <c r="C16" s="52"/>
      <c r="D16" s="52"/>
      <c r="E16" s="52"/>
      <c r="F16" s="52"/>
      <c r="G16" s="52"/>
      <c r="H16" s="23"/>
      <c r="I16" s="23"/>
      <c r="J16" s="23"/>
      <c r="K16" s="23"/>
      <c r="L16" s="23"/>
      <c r="M16" s="23"/>
    </row>
    <row r="17" spans="2:13" ht="15" customHeight="1" x14ac:dyDescent="0.15">
      <c r="B17" s="31" t="s">
        <v>27</v>
      </c>
      <c r="C17" s="32"/>
      <c r="D17" s="32"/>
      <c r="E17" s="32"/>
      <c r="F17" s="32"/>
      <c r="G17" s="32"/>
      <c r="H17" s="3" t="e">
        <f t="shared" ref="H17:M17" si="4">H16/H15</f>
        <v>#DIV/0!</v>
      </c>
      <c r="I17" s="3" t="e">
        <f t="shared" si="4"/>
        <v>#DIV/0!</v>
      </c>
      <c r="J17" s="3" t="e">
        <f t="shared" si="4"/>
        <v>#DIV/0!</v>
      </c>
      <c r="K17" s="3" t="e">
        <f t="shared" si="4"/>
        <v>#DIV/0!</v>
      </c>
      <c r="L17" s="3" t="e">
        <f t="shared" si="4"/>
        <v>#DIV/0!</v>
      </c>
      <c r="M17" s="3" t="e">
        <f t="shared" si="4"/>
        <v>#DIV/0!</v>
      </c>
    </row>
    <row r="18" spans="2:13" ht="42" customHeight="1" thickBot="1" x14ac:dyDescent="0.25">
      <c r="B18" s="21" t="s">
        <v>10</v>
      </c>
      <c r="F18" s="38" t="s">
        <v>16</v>
      </c>
      <c r="G18" s="38"/>
      <c r="H18" s="38"/>
      <c r="I18" s="38"/>
      <c r="J18" s="38"/>
      <c r="K18" s="38"/>
      <c r="L18" s="38"/>
      <c r="M18" s="38"/>
    </row>
    <row r="19" spans="2:13" ht="28.9" customHeight="1" thickBot="1" x14ac:dyDescent="0.2">
      <c r="B19" s="31" t="s">
        <v>28</v>
      </c>
      <c r="C19" s="32"/>
      <c r="D19" s="32"/>
      <c r="E19" s="32"/>
      <c r="F19" s="32"/>
      <c r="G19" s="26"/>
      <c r="H19" s="16" t="s">
        <v>6</v>
      </c>
      <c r="I19" s="11">
        <f>H13*$G$19</f>
        <v>0</v>
      </c>
      <c r="J19" s="11">
        <f>I13*$G$19</f>
        <v>0</v>
      </c>
      <c r="K19" s="11">
        <f>J13*$G$19</f>
        <v>0</v>
      </c>
      <c r="L19" s="11">
        <f>K13*$G$19</f>
        <v>0</v>
      </c>
      <c r="M19" s="11">
        <f>L13*$G$19</f>
        <v>0</v>
      </c>
    </row>
    <row r="20" spans="2:13" ht="28.9" customHeight="1" thickBot="1" x14ac:dyDescent="0.2">
      <c r="B20" s="31" t="s">
        <v>29</v>
      </c>
      <c r="C20" s="32"/>
      <c r="D20" s="32"/>
      <c r="E20" s="32"/>
      <c r="F20" s="32"/>
      <c r="G20" s="26"/>
      <c r="H20" s="16" t="s">
        <v>6</v>
      </c>
      <c r="I20" s="11">
        <f>H14*$G$20</f>
        <v>0</v>
      </c>
      <c r="J20" s="11">
        <f>I14*$G$20</f>
        <v>0</v>
      </c>
      <c r="K20" s="11">
        <f>J14*$G$20</f>
        <v>0</v>
      </c>
      <c r="L20" s="11">
        <f>K14*$G$20</f>
        <v>0</v>
      </c>
      <c r="M20" s="11">
        <f>L14*$G$20</f>
        <v>0</v>
      </c>
    </row>
    <row r="21" spans="2:13" ht="25.15" customHeight="1" x14ac:dyDescent="0.15">
      <c r="B21" s="53" t="s">
        <v>30</v>
      </c>
      <c r="C21" s="32"/>
      <c r="D21" s="32"/>
      <c r="E21" s="32"/>
      <c r="F21" s="32"/>
      <c r="G21" s="54"/>
      <c r="H21" s="10" t="s">
        <v>6</v>
      </c>
      <c r="I21" s="11">
        <f>I19+I20</f>
        <v>0</v>
      </c>
      <c r="J21" s="11">
        <f>I19+I20+J19+J20</f>
        <v>0</v>
      </c>
      <c r="K21" s="11">
        <f>I19+I20+J19+J20+K19+K20</f>
        <v>0</v>
      </c>
      <c r="L21" s="11">
        <f>I19+I20+J19+J20+K19+K20+L19+L20</f>
        <v>0</v>
      </c>
      <c r="M21" s="11">
        <f>I19+I20+J19+J20+K19+K20+L19+L20+M19+M20</f>
        <v>0</v>
      </c>
    </row>
    <row r="22" spans="2:13" ht="25.15" customHeight="1" x14ac:dyDescent="0.15">
      <c r="B22" s="53" t="s">
        <v>31</v>
      </c>
      <c r="C22" s="32"/>
      <c r="D22" s="32"/>
      <c r="E22" s="32"/>
      <c r="F22" s="32"/>
      <c r="G22" s="33"/>
      <c r="H22" s="10" t="s">
        <v>6</v>
      </c>
      <c r="I22" s="11" t="e">
        <f>I17*I21</f>
        <v>#DIV/0!</v>
      </c>
      <c r="J22" s="11" t="e">
        <f>J17*J21</f>
        <v>#DIV/0!</v>
      </c>
      <c r="K22" s="11" t="e">
        <f>K17*K21</f>
        <v>#DIV/0!</v>
      </c>
      <c r="L22" s="11" t="e">
        <f>L17*L21</f>
        <v>#DIV/0!</v>
      </c>
      <c r="M22" s="11" t="e">
        <f>M17*M21</f>
        <v>#DIV/0!</v>
      </c>
    </row>
    <row r="24" spans="2:13" ht="18.75" x14ac:dyDescent="0.15">
      <c r="B24" s="9" t="s">
        <v>38</v>
      </c>
    </row>
    <row r="25" spans="2:13" ht="15" customHeight="1" x14ac:dyDescent="0.15">
      <c r="B25" s="46"/>
      <c r="C25" s="47"/>
      <c r="D25" s="47"/>
      <c r="E25" s="47"/>
      <c r="F25" s="47"/>
      <c r="G25" s="48"/>
      <c r="H25" s="14" t="s">
        <v>1</v>
      </c>
      <c r="I25" s="14" t="s">
        <v>2</v>
      </c>
      <c r="J25" s="14" t="s">
        <v>3</v>
      </c>
      <c r="K25" s="14" t="s">
        <v>4</v>
      </c>
      <c r="L25" s="14" t="s">
        <v>8</v>
      </c>
      <c r="M25" s="14" t="s">
        <v>9</v>
      </c>
    </row>
    <row r="26" spans="2:13" ht="15" customHeight="1" x14ac:dyDescent="0.15">
      <c r="B26" s="46" t="s">
        <v>17</v>
      </c>
      <c r="C26" s="47"/>
      <c r="D26" s="47"/>
      <c r="E26" s="47"/>
      <c r="F26" s="47"/>
      <c r="G26" s="48"/>
      <c r="H26" s="6">
        <f t="shared" ref="H26:M29" si="5">H7</f>
        <v>0</v>
      </c>
      <c r="I26" s="6">
        <f t="shared" si="5"/>
        <v>0</v>
      </c>
      <c r="J26" s="6">
        <f t="shared" si="5"/>
        <v>0</v>
      </c>
      <c r="K26" s="6">
        <f t="shared" si="5"/>
        <v>0</v>
      </c>
      <c r="L26" s="6">
        <f t="shared" si="5"/>
        <v>0</v>
      </c>
      <c r="M26" s="6">
        <f t="shared" si="5"/>
        <v>0</v>
      </c>
    </row>
    <row r="27" spans="2:13" ht="15" customHeight="1" x14ac:dyDescent="0.15">
      <c r="B27" s="46" t="s">
        <v>18</v>
      </c>
      <c r="C27" s="47"/>
      <c r="D27" s="47"/>
      <c r="E27" s="47"/>
      <c r="F27" s="47"/>
      <c r="G27" s="48"/>
      <c r="H27" s="6">
        <f t="shared" si="5"/>
        <v>0</v>
      </c>
      <c r="I27" s="17" t="e">
        <f>I34/I29</f>
        <v>#DIV/0!</v>
      </c>
      <c r="J27" s="17" t="e">
        <f>J34/J29</f>
        <v>#DIV/0!</v>
      </c>
      <c r="K27" s="17" t="e">
        <f t="shared" ref="K27:L27" si="6">K34/K29</f>
        <v>#DIV/0!</v>
      </c>
      <c r="L27" s="17" t="e">
        <f t="shared" si="6"/>
        <v>#DIV/0!</v>
      </c>
      <c r="M27" s="17" t="e">
        <f>M34/M29</f>
        <v>#DIV/0!</v>
      </c>
    </row>
    <row r="28" spans="2:13" ht="15" customHeight="1" x14ac:dyDescent="0.15">
      <c r="B28" s="46" t="s">
        <v>19</v>
      </c>
      <c r="C28" s="47"/>
      <c r="D28" s="47"/>
      <c r="E28" s="47"/>
      <c r="F28" s="47"/>
      <c r="G28" s="48"/>
      <c r="H28" s="18">
        <f t="shared" si="5"/>
        <v>0</v>
      </c>
      <c r="I28" s="3">
        <f t="shared" si="5"/>
        <v>0</v>
      </c>
      <c r="J28" s="3">
        <f t="shared" si="5"/>
        <v>0</v>
      </c>
      <c r="K28" s="3">
        <f t="shared" si="5"/>
        <v>0</v>
      </c>
      <c r="L28" s="3">
        <f t="shared" si="5"/>
        <v>0</v>
      </c>
      <c r="M28" s="3">
        <f t="shared" si="5"/>
        <v>0</v>
      </c>
    </row>
    <row r="29" spans="2:13" ht="15" customHeight="1" x14ac:dyDescent="0.15">
      <c r="B29" s="34" t="s">
        <v>20</v>
      </c>
      <c r="C29" s="35"/>
      <c r="D29" s="35"/>
      <c r="E29" s="35"/>
      <c r="F29" s="35"/>
      <c r="G29" s="36"/>
      <c r="H29" s="18">
        <f t="shared" si="5"/>
        <v>0</v>
      </c>
      <c r="I29" s="3">
        <f t="shared" si="5"/>
        <v>0</v>
      </c>
      <c r="J29" s="3">
        <f t="shared" si="5"/>
        <v>0</v>
      </c>
      <c r="K29" s="3">
        <f t="shared" si="5"/>
        <v>0</v>
      </c>
      <c r="L29" s="3">
        <f t="shared" si="5"/>
        <v>0</v>
      </c>
      <c r="M29" s="3">
        <f t="shared" si="5"/>
        <v>0</v>
      </c>
    </row>
    <row r="30" spans="2:13" ht="15" customHeight="1" x14ac:dyDescent="0.15">
      <c r="B30" s="27"/>
      <c r="C30" s="37" t="s">
        <v>5</v>
      </c>
      <c r="D30" s="38"/>
      <c r="E30" s="38"/>
      <c r="F30" s="38"/>
      <c r="G30" s="39"/>
      <c r="H30" s="19">
        <f t="shared" ref="H30:M30" si="7">H29-H34</f>
        <v>0</v>
      </c>
      <c r="I30" s="4">
        <f t="shared" si="7"/>
        <v>0</v>
      </c>
      <c r="J30" s="4">
        <f t="shared" si="7"/>
        <v>0</v>
      </c>
      <c r="K30" s="4">
        <f t="shared" si="7"/>
        <v>0</v>
      </c>
      <c r="L30" s="4">
        <f t="shared" si="7"/>
        <v>0</v>
      </c>
      <c r="M30" s="4">
        <f t="shared" si="7"/>
        <v>0</v>
      </c>
    </row>
    <row r="31" spans="2:13" ht="15" customHeight="1" x14ac:dyDescent="0.15">
      <c r="B31" s="27"/>
      <c r="C31" s="27"/>
      <c r="D31" s="40" t="s">
        <v>0</v>
      </c>
      <c r="E31" s="31" t="s">
        <v>32</v>
      </c>
      <c r="F31" s="32"/>
      <c r="G31" s="33"/>
      <c r="H31" s="7">
        <f t="shared" ref="H31:M31" si="8">H30*66%</f>
        <v>0</v>
      </c>
      <c r="I31" s="7">
        <f t="shared" si="8"/>
        <v>0</v>
      </c>
      <c r="J31" s="7">
        <f t="shared" si="8"/>
        <v>0</v>
      </c>
      <c r="K31" s="7">
        <f t="shared" si="8"/>
        <v>0</v>
      </c>
      <c r="L31" s="7">
        <f t="shared" si="8"/>
        <v>0</v>
      </c>
      <c r="M31" s="7">
        <f t="shared" si="8"/>
        <v>0</v>
      </c>
    </row>
    <row r="32" spans="2:13" ht="15" customHeight="1" x14ac:dyDescent="0.15">
      <c r="B32" s="27"/>
      <c r="C32" s="27"/>
      <c r="D32" s="41"/>
      <c r="E32" s="43" t="s">
        <v>23</v>
      </c>
      <c r="F32" s="44"/>
      <c r="G32" s="45"/>
      <c r="H32" s="8">
        <f t="shared" ref="H32:M32" si="9">H30*22%</f>
        <v>0</v>
      </c>
      <c r="I32" s="8">
        <f t="shared" si="9"/>
        <v>0</v>
      </c>
      <c r="J32" s="8">
        <f t="shared" si="9"/>
        <v>0</v>
      </c>
      <c r="K32" s="8">
        <f t="shared" si="9"/>
        <v>0</v>
      </c>
      <c r="L32" s="8">
        <f t="shared" si="9"/>
        <v>0</v>
      </c>
      <c r="M32" s="8">
        <f t="shared" si="9"/>
        <v>0</v>
      </c>
    </row>
    <row r="33" spans="2:13" ht="15" customHeight="1" x14ac:dyDescent="0.15">
      <c r="B33" s="27"/>
      <c r="C33" s="27"/>
      <c r="D33" s="42"/>
      <c r="E33" s="43" t="s">
        <v>33</v>
      </c>
      <c r="F33" s="44"/>
      <c r="G33" s="45"/>
      <c r="H33" s="8">
        <f t="shared" ref="H33:M33" si="10">H30*12%</f>
        <v>0</v>
      </c>
      <c r="I33" s="8">
        <f t="shared" si="10"/>
        <v>0</v>
      </c>
      <c r="J33" s="8">
        <f t="shared" si="10"/>
        <v>0</v>
      </c>
      <c r="K33" s="8">
        <f t="shared" si="10"/>
        <v>0</v>
      </c>
      <c r="L33" s="8">
        <f t="shared" si="10"/>
        <v>0</v>
      </c>
      <c r="M33" s="8">
        <f t="shared" si="10"/>
        <v>0</v>
      </c>
    </row>
    <row r="34" spans="2:13" ht="15" customHeight="1" x14ac:dyDescent="0.15">
      <c r="B34" s="27"/>
      <c r="C34" s="28" t="s">
        <v>39</v>
      </c>
      <c r="D34" s="29"/>
      <c r="E34" s="29"/>
      <c r="F34" s="29"/>
      <c r="G34" s="30"/>
      <c r="H34" s="8">
        <f>H15</f>
        <v>0</v>
      </c>
      <c r="I34" s="12">
        <f t="shared" ref="I34:M35" si="11">I15-I21</f>
        <v>0</v>
      </c>
      <c r="J34" s="12">
        <f t="shared" si="11"/>
        <v>0</v>
      </c>
      <c r="K34" s="12">
        <f t="shared" si="11"/>
        <v>0</v>
      </c>
      <c r="L34" s="12">
        <f t="shared" si="11"/>
        <v>0</v>
      </c>
      <c r="M34" s="12">
        <f t="shared" si="11"/>
        <v>0</v>
      </c>
    </row>
    <row r="35" spans="2:13" ht="15" customHeight="1" x14ac:dyDescent="0.15">
      <c r="B35" s="31" t="s">
        <v>34</v>
      </c>
      <c r="C35" s="32"/>
      <c r="D35" s="32"/>
      <c r="E35" s="32"/>
      <c r="F35" s="32"/>
      <c r="G35" s="33"/>
      <c r="H35" s="18">
        <f>H16</f>
        <v>0</v>
      </c>
      <c r="I35" s="11" t="e">
        <f t="shared" si="11"/>
        <v>#DIV/0!</v>
      </c>
      <c r="J35" s="11" t="e">
        <f t="shared" si="11"/>
        <v>#DIV/0!</v>
      </c>
      <c r="K35" s="11" t="e">
        <f t="shared" si="11"/>
        <v>#DIV/0!</v>
      </c>
      <c r="L35" s="11" t="e">
        <f t="shared" si="11"/>
        <v>#DIV/0!</v>
      </c>
      <c r="M35" s="11" t="e">
        <f t="shared" si="11"/>
        <v>#DIV/0!</v>
      </c>
    </row>
    <row r="36" spans="2:13" ht="15" customHeight="1" x14ac:dyDescent="0.15">
      <c r="B36" s="31" t="s">
        <v>35</v>
      </c>
      <c r="C36" s="32"/>
      <c r="D36" s="32"/>
      <c r="E36" s="32"/>
      <c r="F36" s="32"/>
      <c r="G36" s="33"/>
      <c r="H36" s="18" t="e">
        <f>H35/H34</f>
        <v>#DIV/0!</v>
      </c>
      <c r="I36" s="11" t="e">
        <f>I35/I34</f>
        <v>#DIV/0!</v>
      </c>
      <c r="J36" s="11" t="e">
        <f t="shared" ref="J36:L36" si="12">J35/J34</f>
        <v>#DIV/0!</v>
      </c>
      <c r="K36" s="11" t="e">
        <f t="shared" si="12"/>
        <v>#DIV/0!</v>
      </c>
      <c r="L36" s="11" t="e">
        <f t="shared" si="12"/>
        <v>#DIV/0!</v>
      </c>
      <c r="M36" s="11" t="e">
        <f>M35/M34</f>
        <v>#DIV/0!</v>
      </c>
    </row>
    <row r="37" spans="2:13" ht="15" customHeight="1" x14ac:dyDescent="0.15"/>
    <row r="38" spans="2:13" ht="15" customHeight="1" x14ac:dyDescent="0.15">
      <c r="B38" s="31" t="s">
        <v>36</v>
      </c>
      <c r="C38" s="32"/>
      <c r="D38" s="32"/>
      <c r="E38" s="32"/>
      <c r="F38" s="32"/>
      <c r="G38" s="33"/>
      <c r="H38" s="20" t="e">
        <f t="shared" ref="H38:M38" si="13">(H16-H35)/H16</f>
        <v>#DIV/0!</v>
      </c>
      <c r="I38" s="13" t="e">
        <f t="shared" si="13"/>
        <v>#DIV/0!</v>
      </c>
      <c r="J38" s="13" t="e">
        <f t="shared" si="13"/>
        <v>#DIV/0!</v>
      </c>
      <c r="K38" s="13" t="e">
        <f t="shared" si="13"/>
        <v>#DIV/0!</v>
      </c>
      <c r="L38" s="13" t="e">
        <f t="shared" si="13"/>
        <v>#DIV/0!</v>
      </c>
      <c r="M38" s="13" t="e">
        <f t="shared" si="13"/>
        <v>#DIV/0!</v>
      </c>
    </row>
  </sheetData>
  <mergeCells count="35">
    <mergeCell ref="B8:G8"/>
    <mergeCell ref="B1:M1"/>
    <mergeCell ref="B3:M3"/>
    <mergeCell ref="H4:M4"/>
    <mergeCell ref="B6:G6"/>
    <mergeCell ref="B7:G7"/>
    <mergeCell ref="B9:G9"/>
    <mergeCell ref="B10:G10"/>
    <mergeCell ref="C11:G11"/>
    <mergeCell ref="D12:D14"/>
    <mergeCell ref="E12:G12"/>
    <mergeCell ref="E13:G13"/>
    <mergeCell ref="E14:G14"/>
    <mergeCell ref="B28:G28"/>
    <mergeCell ref="C15:G15"/>
    <mergeCell ref="B16:G16"/>
    <mergeCell ref="B17:G17"/>
    <mergeCell ref="B19:F19"/>
    <mergeCell ref="B20:F20"/>
    <mergeCell ref="B21:G21"/>
    <mergeCell ref="B22:G22"/>
    <mergeCell ref="B25:G25"/>
    <mergeCell ref="B26:G26"/>
    <mergeCell ref="B27:G27"/>
    <mergeCell ref="F18:M18"/>
    <mergeCell ref="C34:G34"/>
    <mergeCell ref="B35:G35"/>
    <mergeCell ref="B36:G36"/>
    <mergeCell ref="B38:G38"/>
    <mergeCell ref="B29:G29"/>
    <mergeCell ref="C30:G30"/>
    <mergeCell ref="D31:D33"/>
    <mergeCell ref="E31:G31"/>
    <mergeCell ref="E32:G32"/>
    <mergeCell ref="E33:G33"/>
  </mergeCells>
  <phoneticPr fontId="1"/>
  <pageMargins left="0.39370078740157483" right="0.39370078740157483" top="0.39370078740157483" bottom="0.39370078740157483" header="0.31496062992125984" footer="0.31496062992125984"/>
  <pageSetup paperSize="8"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3746-D4CD-420B-8BD6-E71E7B0A8E69}">
  <dimension ref="A1:N38"/>
  <sheetViews>
    <sheetView workbookViewId="0">
      <selection activeCell="K12" sqref="K12"/>
    </sheetView>
  </sheetViews>
  <sheetFormatPr defaultRowHeight="14.25" x14ac:dyDescent="0.15"/>
  <cols>
    <col min="1" max="1" width="3.75" style="5" customWidth="1"/>
    <col min="2" max="3" width="3.75" style="1" customWidth="1"/>
    <col min="4" max="4" width="23.75" style="1" customWidth="1"/>
    <col min="5" max="5" width="4.125" style="1" customWidth="1"/>
    <col min="6" max="6" width="23.25" style="1" customWidth="1"/>
    <col min="7" max="7" width="7" style="1" customWidth="1"/>
    <col min="8" max="13" width="22.75" style="5" customWidth="1"/>
    <col min="14" max="14" width="3.75" style="5" customWidth="1"/>
  </cols>
  <sheetData>
    <row r="1" spans="2:13" ht="18.75" x14ac:dyDescent="0.15">
      <c r="B1" s="64" t="s">
        <v>40</v>
      </c>
      <c r="C1" s="64"/>
      <c r="D1" s="64"/>
      <c r="E1" s="64"/>
      <c r="F1" s="64"/>
      <c r="G1" s="64"/>
      <c r="H1" s="64"/>
      <c r="I1" s="64"/>
      <c r="J1" s="64"/>
      <c r="K1" s="64"/>
      <c r="L1" s="64"/>
      <c r="M1" s="64"/>
    </row>
    <row r="2" spans="2:13" ht="10.15" customHeight="1" x14ac:dyDescent="0.15"/>
    <row r="3" spans="2:13" ht="291.60000000000002" customHeight="1" x14ac:dyDescent="0.15">
      <c r="B3" s="65" t="s">
        <v>44</v>
      </c>
      <c r="C3" s="65"/>
      <c r="D3" s="65"/>
      <c r="E3" s="65"/>
      <c r="F3" s="65"/>
      <c r="G3" s="65"/>
      <c r="H3" s="65"/>
      <c r="I3" s="65"/>
      <c r="J3" s="65"/>
      <c r="K3" s="65"/>
      <c r="L3" s="65"/>
      <c r="M3" s="65"/>
    </row>
    <row r="4" spans="2:13" ht="18" customHeight="1" x14ac:dyDescent="0.15">
      <c r="H4" s="66"/>
      <c r="I4" s="66"/>
      <c r="J4" s="66"/>
      <c r="K4" s="66"/>
      <c r="L4" s="66"/>
      <c r="M4" s="66"/>
    </row>
    <row r="5" spans="2:13" ht="21" x14ac:dyDescent="0.15">
      <c r="B5" s="9" t="s">
        <v>11</v>
      </c>
    </row>
    <row r="6" spans="2:13" ht="15" customHeight="1" x14ac:dyDescent="0.15">
      <c r="B6" s="46"/>
      <c r="C6" s="47"/>
      <c r="D6" s="47"/>
      <c r="E6" s="47"/>
      <c r="F6" s="47"/>
      <c r="G6" s="48"/>
      <c r="H6" s="15" t="s">
        <v>7</v>
      </c>
      <c r="I6" s="15" t="s">
        <v>2</v>
      </c>
      <c r="J6" s="15" t="s">
        <v>3</v>
      </c>
      <c r="K6" s="15" t="s">
        <v>4</v>
      </c>
      <c r="L6" s="15" t="s">
        <v>8</v>
      </c>
      <c r="M6" s="15" t="s">
        <v>9</v>
      </c>
    </row>
    <row r="7" spans="2:13" ht="15" customHeight="1" x14ac:dyDescent="0.15">
      <c r="B7" s="46" t="s">
        <v>17</v>
      </c>
      <c r="C7" s="47"/>
      <c r="D7" s="47"/>
      <c r="E7" s="47"/>
      <c r="F7" s="47"/>
      <c r="G7" s="47"/>
      <c r="H7" s="22">
        <v>0.26500000000000001</v>
      </c>
      <c r="I7" s="22">
        <v>0.27900000000000003</v>
      </c>
      <c r="J7" s="22">
        <v>0.30199999999999999</v>
      </c>
      <c r="K7" s="22">
        <v>0.32900000000000001</v>
      </c>
      <c r="L7" s="22">
        <v>0.34300000000000003</v>
      </c>
      <c r="M7" s="22">
        <v>0.35</v>
      </c>
    </row>
    <row r="8" spans="2:13" ht="15" customHeight="1" x14ac:dyDescent="0.15">
      <c r="B8" s="46" t="s">
        <v>18</v>
      </c>
      <c r="C8" s="47"/>
      <c r="D8" s="47"/>
      <c r="E8" s="47"/>
      <c r="F8" s="47"/>
      <c r="G8" s="47"/>
      <c r="H8" s="22">
        <v>0.20030000000000001</v>
      </c>
      <c r="I8" s="22">
        <v>0.218</v>
      </c>
      <c r="J8" s="22">
        <v>0.2218</v>
      </c>
      <c r="K8" s="22">
        <v>0.21590000000000001</v>
      </c>
      <c r="L8" s="22">
        <v>0.21809999999999999</v>
      </c>
      <c r="M8" s="22">
        <v>0.2354</v>
      </c>
    </row>
    <row r="9" spans="2:13" ht="15" customHeight="1" x14ac:dyDescent="0.15">
      <c r="B9" s="46" t="s">
        <v>19</v>
      </c>
      <c r="C9" s="47"/>
      <c r="D9" s="47"/>
      <c r="E9" s="47"/>
      <c r="F9" s="47"/>
      <c r="G9" s="47"/>
      <c r="H9" s="23">
        <v>9200727</v>
      </c>
      <c r="I9" s="23">
        <v>9121807</v>
      </c>
      <c r="J9" s="23">
        <v>9011993</v>
      </c>
      <c r="K9" s="23">
        <v>8869022</v>
      </c>
      <c r="L9" s="23">
        <v>8702575</v>
      </c>
      <c r="M9" s="23">
        <v>8524492</v>
      </c>
    </row>
    <row r="10" spans="2:13" ht="15" customHeight="1" x14ac:dyDescent="0.15">
      <c r="B10" s="49" t="s">
        <v>20</v>
      </c>
      <c r="C10" s="50"/>
      <c r="D10" s="50"/>
      <c r="E10" s="50"/>
      <c r="F10" s="50"/>
      <c r="G10" s="50"/>
      <c r="H10" s="24">
        <v>2373784</v>
      </c>
      <c r="I10" s="24">
        <v>2486443</v>
      </c>
      <c r="J10" s="24">
        <v>2659110</v>
      </c>
      <c r="K10" s="24">
        <v>2851215</v>
      </c>
      <c r="L10" s="24">
        <v>2908308</v>
      </c>
      <c r="M10" s="24">
        <v>2888000</v>
      </c>
    </row>
    <row r="11" spans="2:13" ht="15" customHeight="1" x14ac:dyDescent="0.15">
      <c r="B11" s="2"/>
      <c r="C11" s="55" t="s">
        <v>21</v>
      </c>
      <c r="D11" s="56"/>
      <c r="E11" s="56"/>
      <c r="F11" s="56"/>
      <c r="G11" s="56"/>
      <c r="H11" s="4">
        <f t="shared" ref="H11:M11" si="0">H10-H15</f>
        <v>1898225</v>
      </c>
      <c r="I11" s="4">
        <f t="shared" si="0"/>
        <v>1944303</v>
      </c>
      <c r="J11" s="4">
        <f t="shared" si="0"/>
        <v>2069350</v>
      </c>
      <c r="K11" s="4">
        <f t="shared" si="0"/>
        <v>2235688</v>
      </c>
      <c r="L11" s="4">
        <f t="shared" si="0"/>
        <v>2273918</v>
      </c>
      <c r="M11" s="4">
        <f t="shared" si="0"/>
        <v>2208143</v>
      </c>
    </row>
    <row r="12" spans="2:13" ht="20.45" customHeight="1" x14ac:dyDescent="0.15">
      <c r="B12" s="2"/>
      <c r="C12" s="2"/>
      <c r="D12" s="57" t="s">
        <v>12</v>
      </c>
      <c r="E12" s="60" t="s">
        <v>22</v>
      </c>
      <c r="F12" s="61"/>
      <c r="G12" s="61"/>
      <c r="H12" s="7">
        <f t="shared" ref="H12:M12" si="1">H11*66%</f>
        <v>1252828.5</v>
      </c>
      <c r="I12" s="7">
        <f t="shared" si="1"/>
        <v>1283239.98</v>
      </c>
      <c r="J12" s="7">
        <f t="shared" si="1"/>
        <v>1365771</v>
      </c>
      <c r="K12" s="7">
        <f t="shared" si="1"/>
        <v>1475554.08</v>
      </c>
      <c r="L12" s="7">
        <f t="shared" si="1"/>
        <v>1500785.8800000001</v>
      </c>
      <c r="M12" s="7">
        <f t="shared" si="1"/>
        <v>1457374.3800000001</v>
      </c>
    </row>
    <row r="13" spans="2:13" ht="20.45" customHeight="1" x14ac:dyDescent="0.15">
      <c r="B13" s="2"/>
      <c r="C13" s="2"/>
      <c r="D13" s="58"/>
      <c r="E13" s="62" t="s">
        <v>23</v>
      </c>
      <c r="F13" s="63"/>
      <c r="G13" s="63"/>
      <c r="H13" s="8">
        <f t="shared" ref="H13:M13" si="2">H11*22%</f>
        <v>417609.5</v>
      </c>
      <c r="I13" s="8">
        <f t="shared" si="2"/>
        <v>427746.66</v>
      </c>
      <c r="J13" s="8">
        <f t="shared" si="2"/>
        <v>455257</v>
      </c>
      <c r="K13" s="8">
        <f t="shared" si="2"/>
        <v>491851.36</v>
      </c>
      <c r="L13" s="8">
        <f t="shared" si="2"/>
        <v>500261.96</v>
      </c>
      <c r="M13" s="8">
        <f t="shared" si="2"/>
        <v>485791.46</v>
      </c>
    </row>
    <row r="14" spans="2:13" ht="20.45" customHeight="1" x14ac:dyDescent="0.15">
      <c r="B14" s="2"/>
      <c r="C14" s="2"/>
      <c r="D14" s="59"/>
      <c r="E14" s="62" t="s">
        <v>24</v>
      </c>
      <c r="F14" s="63"/>
      <c r="G14" s="63"/>
      <c r="H14" s="8">
        <f t="shared" ref="H14:M14" si="3">H11*12%</f>
        <v>227787</v>
      </c>
      <c r="I14" s="8">
        <f t="shared" si="3"/>
        <v>233316.36</v>
      </c>
      <c r="J14" s="8">
        <f t="shared" si="3"/>
        <v>248322</v>
      </c>
      <c r="K14" s="8">
        <f t="shared" si="3"/>
        <v>268282.56</v>
      </c>
      <c r="L14" s="8">
        <f t="shared" si="3"/>
        <v>272870.15999999997</v>
      </c>
      <c r="M14" s="8">
        <f t="shared" si="3"/>
        <v>264977.15999999997</v>
      </c>
    </row>
    <row r="15" spans="2:13" ht="15" customHeight="1" x14ac:dyDescent="0.15">
      <c r="B15" s="2"/>
      <c r="C15" s="49" t="s">
        <v>25</v>
      </c>
      <c r="D15" s="50"/>
      <c r="E15" s="50"/>
      <c r="F15" s="50"/>
      <c r="G15" s="50"/>
      <c r="H15" s="25">
        <v>475559</v>
      </c>
      <c r="I15" s="25">
        <v>542140</v>
      </c>
      <c r="J15" s="25">
        <v>589760</v>
      </c>
      <c r="K15" s="25">
        <v>615527</v>
      </c>
      <c r="L15" s="25">
        <v>634390</v>
      </c>
      <c r="M15" s="25">
        <v>679857</v>
      </c>
    </row>
    <row r="16" spans="2:13" ht="15" customHeight="1" x14ac:dyDescent="0.15">
      <c r="B16" s="51" t="s">
        <v>26</v>
      </c>
      <c r="C16" s="52"/>
      <c r="D16" s="52"/>
      <c r="E16" s="52"/>
      <c r="F16" s="52"/>
      <c r="G16" s="52"/>
      <c r="H16" s="23">
        <v>736259567</v>
      </c>
      <c r="I16" s="23">
        <v>814425054</v>
      </c>
      <c r="J16" s="23">
        <v>865590586</v>
      </c>
      <c r="K16" s="23">
        <v>909760707</v>
      </c>
      <c r="L16" s="23">
        <v>958125263</v>
      </c>
      <c r="M16" s="23">
        <v>1026542838</v>
      </c>
    </row>
    <row r="17" spans="2:13" ht="15" customHeight="1" x14ac:dyDescent="0.15">
      <c r="B17" s="31" t="s">
        <v>27</v>
      </c>
      <c r="C17" s="32"/>
      <c r="D17" s="32"/>
      <c r="E17" s="32"/>
      <c r="F17" s="32"/>
      <c r="G17" s="32"/>
      <c r="H17" s="3">
        <f t="shared" ref="H17:M17" si="4">H16/H15</f>
        <v>1548.1981562750364</v>
      </c>
      <c r="I17" s="3">
        <f t="shared" si="4"/>
        <v>1502.2412181355369</v>
      </c>
      <c r="J17" s="3">
        <f t="shared" si="4"/>
        <v>1467.6997185295713</v>
      </c>
      <c r="K17" s="3">
        <f t="shared" si="4"/>
        <v>1478.0191721890349</v>
      </c>
      <c r="L17" s="3">
        <f t="shared" si="4"/>
        <v>1510.3095304150443</v>
      </c>
      <c r="M17" s="3">
        <f t="shared" si="4"/>
        <v>1509.9393519519547</v>
      </c>
    </row>
    <row r="18" spans="2:13" ht="21.75" thickBot="1" x14ac:dyDescent="0.25">
      <c r="B18" s="21" t="s">
        <v>10</v>
      </c>
      <c r="F18" s="38" t="s">
        <v>16</v>
      </c>
      <c r="G18" s="38"/>
      <c r="H18" s="38"/>
      <c r="I18" s="38"/>
      <c r="J18" s="38"/>
      <c r="K18" s="38"/>
      <c r="L18" s="38"/>
      <c r="M18" s="38"/>
    </row>
    <row r="19" spans="2:13" ht="28.5" customHeight="1" thickBot="1" x14ac:dyDescent="0.2">
      <c r="B19" s="31" t="s">
        <v>28</v>
      </c>
      <c r="C19" s="32"/>
      <c r="D19" s="32"/>
      <c r="E19" s="32"/>
      <c r="F19" s="32"/>
      <c r="G19" s="26">
        <v>0.01</v>
      </c>
      <c r="H19" s="16" t="s">
        <v>6</v>
      </c>
      <c r="I19" s="11">
        <f>H13*$G$19</f>
        <v>4176.0950000000003</v>
      </c>
      <c r="J19" s="11">
        <f>I13*$G$19</f>
        <v>4277.4665999999997</v>
      </c>
      <c r="K19" s="11">
        <f>J13*$G$19</f>
        <v>4552.57</v>
      </c>
      <c r="L19" s="11">
        <f>K13*$G$19</f>
        <v>4918.5136000000002</v>
      </c>
      <c r="M19" s="11">
        <f>L13*$G$19</f>
        <v>5002.6196</v>
      </c>
    </row>
    <row r="20" spans="2:13" ht="27.75" customHeight="1" thickBot="1" x14ac:dyDescent="0.2">
      <c r="B20" s="31" t="s">
        <v>29</v>
      </c>
      <c r="C20" s="32"/>
      <c r="D20" s="32"/>
      <c r="E20" s="32"/>
      <c r="F20" s="32"/>
      <c r="G20" s="26">
        <v>0.01</v>
      </c>
      <c r="H20" s="16" t="s">
        <v>6</v>
      </c>
      <c r="I20" s="11">
        <f>H14*$G$20</f>
        <v>2277.87</v>
      </c>
      <c r="J20" s="11">
        <f>I14*$G$20</f>
        <v>2333.1635999999999</v>
      </c>
      <c r="K20" s="11">
        <f>J14*$G$20</f>
        <v>2483.2200000000003</v>
      </c>
      <c r="L20" s="11">
        <f>K14*$G$20</f>
        <v>2682.8256000000001</v>
      </c>
      <c r="M20" s="11">
        <f>L14*$G$20</f>
        <v>2728.7015999999999</v>
      </c>
    </row>
    <row r="21" spans="2:13" ht="25.15" customHeight="1" x14ac:dyDescent="0.15">
      <c r="B21" s="53" t="s">
        <v>30</v>
      </c>
      <c r="C21" s="32"/>
      <c r="D21" s="32"/>
      <c r="E21" s="32"/>
      <c r="F21" s="32"/>
      <c r="G21" s="54"/>
      <c r="H21" s="10" t="s">
        <v>6</v>
      </c>
      <c r="I21" s="11">
        <f>I19+I20</f>
        <v>6453.9650000000001</v>
      </c>
      <c r="J21" s="11">
        <f>I19+I20+J19+J20</f>
        <v>13064.5952</v>
      </c>
      <c r="K21" s="11">
        <f>I19+I20+J19+J20+K19+K20</f>
        <v>20100.385200000001</v>
      </c>
      <c r="L21" s="11">
        <f>I19+I20+J19+J20+K19+K20+L19+L20</f>
        <v>27701.724400000003</v>
      </c>
      <c r="M21" s="11">
        <f>I19+I20+J19+J20+K19+K20+L19+L20+M19+M20</f>
        <v>35433.045600000005</v>
      </c>
    </row>
    <row r="22" spans="2:13" ht="25.15" customHeight="1" x14ac:dyDescent="0.15">
      <c r="B22" s="53" t="s">
        <v>31</v>
      </c>
      <c r="C22" s="32"/>
      <c r="D22" s="32"/>
      <c r="E22" s="32"/>
      <c r="F22" s="32"/>
      <c r="G22" s="33"/>
      <c r="H22" s="10" t="s">
        <v>6</v>
      </c>
      <c r="I22" s="11">
        <f>I17*I21</f>
        <v>9695412.2434041202</v>
      </c>
      <c r="J22" s="11">
        <f>J17*J21</f>
        <v>19174902.69774279</v>
      </c>
      <c r="K22" s="11">
        <f>K17*K21</f>
        <v>29708754.693984728</v>
      </c>
      <c r="L22" s="11">
        <f>L17*L21</f>
        <v>41838178.370250978</v>
      </c>
      <c r="M22" s="11">
        <f>M17*M21</f>
        <v>53501749.910948068</v>
      </c>
    </row>
    <row r="24" spans="2:13" ht="18.75" x14ac:dyDescent="0.15">
      <c r="B24" s="9" t="s">
        <v>38</v>
      </c>
    </row>
    <row r="25" spans="2:13" ht="15" customHeight="1" x14ac:dyDescent="0.15">
      <c r="B25" s="46"/>
      <c r="C25" s="47"/>
      <c r="D25" s="47"/>
      <c r="E25" s="47"/>
      <c r="F25" s="47"/>
      <c r="G25" s="48"/>
      <c r="H25" s="14" t="s">
        <v>1</v>
      </c>
      <c r="I25" s="14" t="s">
        <v>2</v>
      </c>
      <c r="J25" s="14" t="s">
        <v>3</v>
      </c>
      <c r="K25" s="14" t="s">
        <v>4</v>
      </c>
      <c r="L25" s="14" t="s">
        <v>8</v>
      </c>
      <c r="M25" s="14" t="s">
        <v>9</v>
      </c>
    </row>
    <row r="26" spans="2:13" ht="15" customHeight="1" x14ac:dyDescent="0.15">
      <c r="B26" s="46" t="s">
        <v>17</v>
      </c>
      <c r="C26" s="47"/>
      <c r="D26" s="47"/>
      <c r="E26" s="47"/>
      <c r="F26" s="47"/>
      <c r="G26" s="48"/>
      <c r="H26" s="6">
        <f t="shared" ref="H26:M29" si="5">H7</f>
        <v>0.26500000000000001</v>
      </c>
      <c r="I26" s="6">
        <f t="shared" si="5"/>
        <v>0.27900000000000003</v>
      </c>
      <c r="J26" s="6">
        <f t="shared" si="5"/>
        <v>0.30199999999999999</v>
      </c>
      <c r="K26" s="6">
        <f t="shared" si="5"/>
        <v>0.32900000000000001</v>
      </c>
      <c r="L26" s="6">
        <f t="shared" si="5"/>
        <v>0.34300000000000003</v>
      </c>
      <c r="M26" s="6">
        <f t="shared" si="5"/>
        <v>0.35</v>
      </c>
    </row>
    <row r="27" spans="2:13" ht="15" customHeight="1" x14ac:dyDescent="0.15">
      <c r="B27" s="46" t="s">
        <v>18</v>
      </c>
      <c r="C27" s="47"/>
      <c r="D27" s="47"/>
      <c r="E27" s="47"/>
      <c r="F27" s="47"/>
      <c r="G27" s="48"/>
      <c r="H27" s="6">
        <f t="shared" si="5"/>
        <v>0.20030000000000001</v>
      </c>
      <c r="I27" s="17">
        <f>I34/I29</f>
        <v>0.21544271676447038</v>
      </c>
      <c r="J27" s="17">
        <f>J34/J29</f>
        <v>0.21687534731545519</v>
      </c>
      <c r="K27" s="17">
        <f t="shared" ref="K27:L27" si="6">K34/K29</f>
        <v>0.20883259059734183</v>
      </c>
      <c r="L27" s="17">
        <f t="shared" si="6"/>
        <v>0.20860523562153666</v>
      </c>
      <c r="M27" s="17">
        <f>M34/M29</f>
        <v>0.22313848836565098</v>
      </c>
    </row>
    <row r="28" spans="2:13" ht="15" customHeight="1" x14ac:dyDescent="0.15">
      <c r="B28" s="46" t="s">
        <v>19</v>
      </c>
      <c r="C28" s="47"/>
      <c r="D28" s="47"/>
      <c r="E28" s="47"/>
      <c r="F28" s="47"/>
      <c r="G28" s="48"/>
      <c r="H28" s="18">
        <f t="shared" si="5"/>
        <v>9200727</v>
      </c>
      <c r="I28" s="3">
        <f t="shared" si="5"/>
        <v>9121807</v>
      </c>
      <c r="J28" s="3">
        <f t="shared" si="5"/>
        <v>9011993</v>
      </c>
      <c r="K28" s="3">
        <f t="shared" si="5"/>
        <v>8869022</v>
      </c>
      <c r="L28" s="3">
        <f t="shared" si="5"/>
        <v>8702575</v>
      </c>
      <c r="M28" s="3">
        <f t="shared" si="5"/>
        <v>8524492</v>
      </c>
    </row>
    <row r="29" spans="2:13" ht="15" customHeight="1" x14ac:dyDescent="0.15">
      <c r="B29" s="34" t="s">
        <v>20</v>
      </c>
      <c r="C29" s="35"/>
      <c r="D29" s="35"/>
      <c r="E29" s="35"/>
      <c r="F29" s="35"/>
      <c r="G29" s="36"/>
      <c r="H29" s="18">
        <f t="shared" si="5"/>
        <v>2373784</v>
      </c>
      <c r="I29" s="3">
        <f t="shared" si="5"/>
        <v>2486443</v>
      </c>
      <c r="J29" s="3">
        <f t="shared" si="5"/>
        <v>2659110</v>
      </c>
      <c r="K29" s="3">
        <f t="shared" si="5"/>
        <v>2851215</v>
      </c>
      <c r="L29" s="3">
        <f t="shared" si="5"/>
        <v>2908308</v>
      </c>
      <c r="M29" s="3">
        <f t="shared" si="5"/>
        <v>2888000</v>
      </c>
    </row>
    <row r="30" spans="2:13" ht="15" customHeight="1" x14ac:dyDescent="0.15">
      <c r="B30" s="27"/>
      <c r="C30" s="37" t="s">
        <v>5</v>
      </c>
      <c r="D30" s="38"/>
      <c r="E30" s="38"/>
      <c r="F30" s="38"/>
      <c r="G30" s="39"/>
      <c r="H30" s="19">
        <f t="shared" ref="H30:M30" si="7">H29-H34</f>
        <v>1898225</v>
      </c>
      <c r="I30" s="4">
        <f t="shared" si="7"/>
        <v>1950756.9649999999</v>
      </c>
      <c r="J30" s="4">
        <f t="shared" si="7"/>
        <v>2082414.5951999999</v>
      </c>
      <c r="K30" s="4">
        <f t="shared" si="7"/>
        <v>2255788.3851999999</v>
      </c>
      <c r="L30" s="4">
        <f t="shared" si="7"/>
        <v>2301619.7243999997</v>
      </c>
      <c r="M30" s="4">
        <f t="shared" si="7"/>
        <v>2243576.0455999998</v>
      </c>
    </row>
    <row r="31" spans="2:13" ht="15" customHeight="1" x14ac:dyDescent="0.15">
      <c r="B31" s="27"/>
      <c r="C31" s="27"/>
      <c r="D31" s="40" t="s">
        <v>0</v>
      </c>
      <c r="E31" s="31" t="s">
        <v>32</v>
      </c>
      <c r="F31" s="32"/>
      <c r="G31" s="33"/>
      <c r="H31" s="7">
        <f t="shared" ref="H31:M31" si="8">H30*66%</f>
        <v>1252828.5</v>
      </c>
      <c r="I31" s="7">
        <f t="shared" si="8"/>
        <v>1287499.5969</v>
      </c>
      <c r="J31" s="7">
        <f t="shared" si="8"/>
        <v>1374393.632832</v>
      </c>
      <c r="K31" s="7">
        <f t="shared" si="8"/>
        <v>1488820.3342319999</v>
      </c>
      <c r="L31" s="7">
        <f t="shared" si="8"/>
        <v>1519069.0181039998</v>
      </c>
      <c r="M31" s="7">
        <f t="shared" si="8"/>
        <v>1480760.190096</v>
      </c>
    </row>
    <row r="32" spans="2:13" ht="15" customHeight="1" x14ac:dyDescent="0.15">
      <c r="B32" s="27"/>
      <c r="C32" s="27"/>
      <c r="D32" s="41"/>
      <c r="E32" s="43" t="s">
        <v>23</v>
      </c>
      <c r="F32" s="44"/>
      <c r="G32" s="45"/>
      <c r="H32" s="8">
        <f t="shared" ref="H32:M32" si="9">H30*22%</f>
        <v>417609.5</v>
      </c>
      <c r="I32" s="8">
        <f t="shared" si="9"/>
        <v>429166.53229999996</v>
      </c>
      <c r="J32" s="8">
        <f t="shared" si="9"/>
        <v>458131.21094399999</v>
      </c>
      <c r="K32" s="8">
        <f t="shared" si="9"/>
        <v>496273.44474399998</v>
      </c>
      <c r="L32" s="8">
        <f t="shared" si="9"/>
        <v>506356.33936799993</v>
      </c>
      <c r="M32" s="8">
        <f t="shared" si="9"/>
        <v>493586.73003199999</v>
      </c>
    </row>
    <row r="33" spans="2:13" ht="15" customHeight="1" x14ac:dyDescent="0.15">
      <c r="B33" s="27"/>
      <c r="C33" s="27"/>
      <c r="D33" s="42"/>
      <c r="E33" s="43" t="s">
        <v>24</v>
      </c>
      <c r="F33" s="44"/>
      <c r="G33" s="45"/>
      <c r="H33" s="8">
        <f t="shared" ref="H33:M33" si="10">H30*12%</f>
        <v>227787</v>
      </c>
      <c r="I33" s="8">
        <f t="shared" si="10"/>
        <v>234090.83579999997</v>
      </c>
      <c r="J33" s="8">
        <f t="shared" si="10"/>
        <v>249889.75142399999</v>
      </c>
      <c r="K33" s="8">
        <f t="shared" si="10"/>
        <v>270694.60622399999</v>
      </c>
      <c r="L33" s="8">
        <f t="shared" si="10"/>
        <v>276194.36692799994</v>
      </c>
      <c r="M33" s="8">
        <f t="shared" si="10"/>
        <v>269229.12547199999</v>
      </c>
    </row>
    <row r="34" spans="2:13" ht="15" customHeight="1" x14ac:dyDescent="0.15">
      <c r="B34" s="27"/>
      <c r="C34" s="28" t="s">
        <v>39</v>
      </c>
      <c r="D34" s="29"/>
      <c r="E34" s="29"/>
      <c r="F34" s="29"/>
      <c r="G34" s="30"/>
      <c r="H34" s="8">
        <f>H15</f>
        <v>475559</v>
      </c>
      <c r="I34" s="12">
        <f t="shared" ref="I34:M35" si="11">I15-I21</f>
        <v>535686.03500000003</v>
      </c>
      <c r="J34" s="12">
        <f t="shared" si="11"/>
        <v>576695.40480000002</v>
      </c>
      <c r="K34" s="12">
        <f t="shared" si="11"/>
        <v>595426.61479999998</v>
      </c>
      <c r="L34" s="12">
        <f t="shared" si="11"/>
        <v>606688.27560000005</v>
      </c>
      <c r="M34" s="12">
        <f t="shared" si="11"/>
        <v>644423.95440000005</v>
      </c>
    </row>
    <row r="35" spans="2:13" ht="15" customHeight="1" x14ac:dyDescent="0.15">
      <c r="B35" s="31" t="s">
        <v>34</v>
      </c>
      <c r="C35" s="32"/>
      <c r="D35" s="32"/>
      <c r="E35" s="32"/>
      <c r="F35" s="32"/>
      <c r="G35" s="33"/>
      <c r="H35" s="18">
        <f>H16</f>
        <v>736259567</v>
      </c>
      <c r="I35" s="11">
        <f t="shared" si="11"/>
        <v>804729641.75659585</v>
      </c>
      <c r="J35" s="11">
        <f t="shared" si="11"/>
        <v>846415683.30225718</v>
      </c>
      <c r="K35" s="11">
        <f t="shared" si="11"/>
        <v>880051952.30601525</v>
      </c>
      <c r="L35" s="11">
        <f t="shared" si="11"/>
        <v>916287084.62974906</v>
      </c>
      <c r="M35" s="11">
        <f t="shared" si="11"/>
        <v>973041088.08905196</v>
      </c>
    </row>
    <row r="36" spans="2:13" ht="15" customHeight="1" x14ac:dyDescent="0.15">
      <c r="B36" s="31" t="s">
        <v>35</v>
      </c>
      <c r="C36" s="32"/>
      <c r="D36" s="32"/>
      <c r="E36" s="32"/>
      <c r="F36" s="32"/>
      <c r="G36" s="33"/>
      <c r="H36" s="18">
        <f>H35/H34</f>
        <v>1548.1981562750364</v>
      </c>
      <c r="I36" s="11">
        <f>I35/I34</f>
        <v>1502.2412181355369</v>
      </c>
      <c r="J36" s="11">
        <f t="shared" ref="J36:L36" si="12">J35/J34</f>
        <v>1467.6997185295713</v>
      </c>
      <c r="K36" s="11">
        <f t="shared" si="12"/>
        <v>1478.0191721890349</v>
      </c>
      <c r="L36" s="11">
        <f t="shared" si="12"/>
        <v>1510.3095304150443</v>
      </c>
      <c r="M36" s="11">
        <f>M35/M34</f>
        <v>1509.9393519519544</v>
      </c>
    </row>
    <row r="37" spans="2:13" ht="15" customHeight="1" x14ac:dyDescent="0.15"/>
    <row r="38" spans="2:13" ht="15" customHeight="1" x14ac:dyDescent="0.15">
      <c r="B38" s="31" t="s">
        <v>36</v>
      </c>
      <c r="C38" s="32"/>
      <c r="D38" s="32"/>
      <c r="E38" s="32"/>
      <c r="F38" s="32"/>
      <c r="G38" s="33"/>
      <c r="H38" s="20">
        <f t="shared" ref="H38:M38" si="13">(H16-H35)/H16</f>
        <v>0</v>
      </c>
      <c r="I38" s="13">
        <f t="shared" si="13"/>
        <v>1.1904609510458589E-2</v>
      </c>
      <c r="J38" s="13">
        <f t="shared" si="13"/>
        <v>2.2152392837764549E-2</v>
      </c>
      <c r="K38" s="13">
        <f t="shared" si="13"/>
        <v>3.26555702674294E-2</v>
      </c>
      <c r="L38" s="13">
        <f t="shared" si="13"/>
        <v>4.3666710383202724E-2</v>
      </c>
      <c r="M38" s="13">
        <f t="shared" si="13"/>
        <v>5.2118380188774974E-2</v>
      </c>
    </row>
  </sheetData>
  <mergeCells count="35">
    <mergeCell ref="C34:G34"/>
    <mergeCell ref="B35:G35"/>
    <mergeCell ref="B36:G36"/>
    <mergeCell ref="B38:G38"/>
    <mergeCell ref="B29:G29"/>
    <mergeCell ref="C30:G30"/>
    <mergeCell ref="D31:D33"/>
    <mergeCell ref="E31:G31"/>
    <mergeCell ref="E32:G32"/>
    <mergeCell ref="E33:G33"/>
    <mergeCell ref="B21:G21"/>
    <mergeCell ref="B22:G22"/>
    <mergeCell ref="B25:G25"/>
    <mergeCell ref="B26:G26"/>
    <mergeCell ref="B27:G27"/>
    <mergeCell ref="B28:G28"/>
    <mergeCell ref="C15:G15"/>
    <mergeCell ref="B16:G16"/>
    <mergeCell ref="B17:G17"/>
    <mergeCell ref="F18:M18"/>
    <mergeCell ref="B19:F19"/>
    <mergeCell ref="B20:F20"/>
    <mergeCell ref="B9:G9"/>
    <mergeCell ref="B10:G10"/>
    <mergeCell ref="C11:G11"/>
    <mergeCell ref="D12:D14"/>
    <mergeCell ref="E12:G12"/>
    <mergeCell ref="E13:G13"/>
    <mergeCell ref="E14:G14"/>
    <mergeCell ref="B1:M1"/>
    <mergeCell ref="B3:M3"/>
    <mergeCell ref="H4:M4"/>
    <mergeCell ref="B6:G6"/>
    <mergeCell ref="B7:G7"/>
    <mergeCell ref="B8:G8"/>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showGridLines="0" tabSelected="1" view="pageBreakPreview" zoomScale="85" zoomScaleNormal="85" zoomScaleSheetLayoutView="85" workbookViewId="0">
      <selection activeCell="B1" sqref="B1:M1"/>
    </sheetView>
  </sheetViews>
  <sheetFormatPr defaultRowHeight="14.25" x14ac:dyDescent="0.15"/>
  <cols>
    <col min="1" max="1" width="3.75" style="5" customWidth="1"/>
    <col min="2" max="3" width="3.75" style="1" customWidth="1"/>
    <col min="4" max="4" width="23.75" style="1" customWidth="1"/>
    <col min="5" max="5" width="4.125" style="1" customWidth="1"/>
    <col min="6" max="6" width="23.25" style="1" customWidth="1"/>
    <col min="7" max="7" width="7" style="1" customWidth="1"/>
    <col min="8" max="13" width="22.75" style="5" customWidth="1"/>
    <col min="14" max="14" width="3.75" style="5" customWidth="1"/>
  </cols>
  <sheetData>
    <row r="1" spans="2:13" ht="18.75" x14ac:dyDescent="0.15">
      <c r="B1" s="64" t="s">
        <v>42</v>
      </c>
      <c r="C1" s="64"/>
      <c r="D1" s="64"/>
      <c r="E1" s="64"/>
      <c r="F1" s="64"/>
      <c r="G1" s="64"/>
      <c r="H1" s="64"/>
      <c r="I1" s="64"/>
      <c r="J1" s="64"/>
      <c r="K1" s="64"/>
      <c r="L1" s="64"/>
      <c r="M1" s="64"/>
    </row>
    <row r="2" spans="2:13" ht="10.15" customHeight="1" x14ac:dyDescent="0.15"/>
    <row r="3" spans="2:13" ht="291.60000000000002" customHeight="1" x14ac:dyDescent="0.15">
      <c r="B3" s="65" t="s">
        <v>43</v>
      </c>
      <c r="C3" s="65"/>
      <c r="D3" s="65"/>
      <c r="E3" s="65"/>
      <c r="F3" s="65"/>
      <c r="G3" s="65"/>
      <c r="H3" s="65"/>
      <c r="I3" s="65"/>
      <c r="J3" s="65"/>
      <c r="K3" s="65"/>
      <c r="L3" s="65"/>
      <c r="M3" s="65"/>
    </row>
    <row r="4" spans="2:13" ht="18" customHeight="1" x14ac:dyDescent="0.15">
      <c r="H4" s="66"/>
      <c r="I4" s="66"/>
      <c r="J4" s="66"/>
      <c r="K4" s="66"/>
      <c r="L4" s="66"/>
      <c r="M4" s="66"/>
    </row>
    <row r="5" spans="2:13" ht="21" x14ac:dyDescent="0.15">
      <c r="B5" s="9" t="s">
        <v>11</v>
      </c>
    </row>
    <row r="6" spans="2:13" ht="15" customHeight="1" x14ac:dyDescent="0.15">
      <c r="B6" s="46"/>
      <c r="C6" s="47"/>
      <c r="D6" s="47"/>
      <c r="E6" s="47"/>
      <c r="F6" s="47"/>
      <c r="G6" s="48"/>
      <c r="H6" s="15" t="s">
        <v>7</v>
      </c>
      <c r="I6" s="15" t="s">
        <v>2</v>
      </c>
      <c r="J6" s="15" t="s">
        <v>3</v>
      </c>
      <c r="K6" s="15" t="s">
        <v>4</v>
      </c>
      <c r="L6" s="15" t="s">
        <v>8</v>
      </c>
      <c r="M6" s="15" t="s">
        <v>9</v>
      </c>
    </row>
    <row r="7" spans="2:13" ht="15" customHeight="1" x14ac:dyDescent="0.15">
      <c r="B7" s="46" t="s">
        <v>17</v>
      </c>
      <c r="C7" s="47"/>
      <c r="D7" s="47"/>
      <c r="E7" s="47"/>
      <c r="F7" s="47"/>
      <c r="G7" s="47"/>
      <c r="H7" s="22"/>
      <c r="I7" s="22"/>
      <c r="J7" s="22"/>
      <c r="K7" s="22"/>
      <c r="L7" s="22"/>
      <c r="M7" s="22"/>
    </row>
    <row r="8" spans="2:13" ht="15" customHeight="1" x14ac:dyDescent="0.15">
      <c r="B8" s="46" t="s">
        <v>18</v>
      </c>
      <c r="C8" s="47"/>
      <c r="D8" s="47"/>
      <c r="E8" s="47"/>
      <c r="F8" s="47"/>
      <c r="G8" s="47"/>
      <c r="H8" s="22"/>
      <c r="I8" s="22"/>
      <c r="J8" s="22"/>
      <c r="K8" s="22"/>
      <c r="L8" s="22"/>
      <c r="M8" s="22"/>
    </row>
    <row r="9" spans="2:13" ht="15" customHeight="1" x14ac:dyDescent="0.15">
      <c r="B9" s="46" t="s">
        <v>19</v>
      </c>
      <c r="C9" s="47"/>
      <c r="D9" s="47"/>
      <c r="E9" s="47"/>
      <c r="F9" s="47"/>
      <c r="G9" s="47"/>
      <c r="H9" s="23"/>
      <c r="I9" s="23"/>
      <c r="J9" s="23"/>
      <c r="K9" s="23"/>
      <c r="L9" s="23"/>
      <c r="M9" s="23"/>
    </row>
    <row r="10" spans="2:13" ht="15" customHeight="1" x14ac:dyDescent="0.15">
      <c r="B10" s="49" t="s">
        <v>20</v>
      </c>
      <c r="C10" s="50"/>
      <c r="D10" s="50"/>
      <c r="E10" s="50"/>
      <c r="F10" s="50"/>
      <c r="G10" s="50"/>
      <c r="H10" s="24"/>
      <c r="I10" s="24"/>
      <c r="J10" s="24"/>
      <c r="K10" s="24"/>
      <c r="L10" s="24"/>
      <c r="M10" s="24"/>
    </row>
    <row r="11" spans="2:13" ht="15" customHeight="1" x14ac:dyDescent="0.15">
      <c r="B11" s="2"/>
      <c r="C11" s="55" t="s">
        <v>21</v>
      </c>
      <c r="D11" s="56"/>
      <c r="E11" s="56"/>
      <c r="F11" s="56"/>
      <c r="G11" s="56"/>
      <c r="H11" s="4">
        <f t="shared" ref="H11:M11" si="0">H10-H15</f>
        <v>0</v>
      </c>
      <c r="I11" s="4">
        <f t="shared" si="0"/>
        <v>0</v>
      </c>
      <c r="J11" s="4">
        <f t="shared" si="0"/>
        <v>0</v>
      </c>
      <c r="K11" s="4">
        <f t="shared" si="0"/>
        <v>0</v>
      </c>
      <c r="L11" s="4">
        <f t="shared" si="0"/>
        <v>0</v>
      </c>
      <c r="M11" s="4">
        <f t="shared" si="0"/>
        <v>0</v>
      </c>
    </row>
    <row r="12" spans="2:13" ht="20.45" customHeight="1" x14ac:dyDescent="0.15">
      <c r="B12" s="2"/>
      <c r="C12" s="2"/>
      <c r="D12" s="57" t="s">
        <v>37</v>
      </c>
      <c r="E12" s="67" t="s">
        <v>13</v>
      </c>
      <c r="F12" s="68"/>
      <c r="G12" s="68"/>
      <c r="H12" s="7">
        <f>H11*50.5%</f>
        <v>0</v>
      </c>
      <c r="I12" s="7">
        <f t="shared" ref="I12:M12" si="1">I11*50.5%</f>
        <v>0</v>
      </c>
      <c r="J12" s="7">
        <f t="shared" si="1"/>
        <v>0</v>
      </c>
      <c r="K12" s="7">
        <f t="shared" si="1"/>
        <v>0</v>
      </c>
      <c r="L12" s="7">
        <f t="shared" si="1"/>
        <v>0</v>
      </c>
      <c r="M12" s="7">
        <f t="shared" si="1"/>
        <v>0</v>
      </c>
    </row>
    <row r="13" spans="2:13" ht="20.45" customHeight="1" x14ac:dyDescent="0.15">
      <c r="B13" s="2"/>
      <c r="C13" s="2"/>
      <c r="D13" s="58"/>
      <c r="E13" s="69" t="s">
        <v>14</v>
      </c>
      <c r="F13" s="70"/>
      <c r="G13" s="70"/>
      <c r="H13" s="8">
        <f>H11*40.8%</f>
        <v>0</v>
      </c>
      <c r="I13" s="8">
        <f t="shared" ref="I13:M13" si="2">I11*40.8%</f>
        <v>0</v>
      </c>
      <c r="J13" s="8">
        <f t="shared" si="2"/>
        <v>0</v>
      </c>
      <c r="K13" s="8">
        <f t="shared" si="2"/>
        <v>0</v>
      </c>
      <c r="L13" s="8">
        <f t="shared" si="2"/>
        <v>0</v>
      </c>
      <c r="M13" s="8">
        <f t="shared" si="2"/>
        <v>0</v>
      </c>
    </row>
    <row r="14" spans="2:13" ht="20.45" customHeight="1" x14ac:dyDescent="0.15">
      <c r="B14" s="2"/>
      <c r="C14" s="2"/>
      <c r="D14" s="59"/>
      <c r="E14" s="69" t="s">
        <v>15</v>
      </c>
      <c r="F14" s="70"/>
      <c r="G14" s="70"/>
      <c r="H14" s="8">
        <f>H11*8.7%</f>
        <v>0</v>
      </c>
      <c r="I14" s="8">
        <f t="shared" ref="I14:M14" si="3">I11*8.7%</f>
        <v>0</v>
      </c>
      <c r="J14" s="8">
        <f t="shared" si="3"/>
        <v>0</v>
      </c>
      <c r="K14" s="8">
        <f t="shared" si="3"/>
        <v>0</v>
      </c>
      <c r="L14" s="8">
        <f t="shared" si="3"/>
        <v>0</v>
      </c>
      <c r="M14" s="8">
        <f t="shared" si="3"/>
        <v>0</v>
      </c>
    </row>
    <row r="15" spans="2:13" ht="15" customHeight="1" x14ac:dyDescent="0.15">
      <c r="B15" s="2"/>
      <c r="C15" s="49" t="s">
        <v>25</v>
      </c>
      <c r="D15" s="50"/>
      <c r="E15" s="50"/>
      <c r="F15" s="50"/>
      <c r="G15" s="50"/>
      <c r="H15" s="25"/>
      <c r="I15" s="25"/>
      <c r="J15" s="25"/>
      <c r="K15" s="25"/>
      <c r="L15" s="25"/>
      <c r="M15" s="25"/>
    </row>
    <row r="16" spans="2:13" ht="15" customHeight="1" x14ac:dyDescent="0.15">
      <c r="B16" s="51" t="s">
        <v>26</v>
      </c>
      <c r="C16" s="52"/>
      <c r="D16" s="52"/>
      <c r="E16" s="52"/>
      <c r="F16" s="52"/>
      <c r="G16" s="52"/>
      <c r="H16" s="23"/>
      <c r="I16" s="23"/>
      <c r="J16" s="23"/>
      <c r="K16" s="23"/>
      <c r="L16" s="23"/>
      <c r="M16" s="23"/>
    </row>
    <row r="17" spans="2:13" ht="15" customHeight="1" x14ac:dyDescent="0.15">
      <c r="B17" s="31" t="s">
        <v>27</v>
      </c>
      <c r="C17" s="32"/>
      <c r="D17" s="32"/>
      <c r="E17" s="32"/>
      <c r="F17" s="32"/>
      <c r="G17" s="32"/>
      <c r="H17" s="3" t="e">
        <f t="shared" ref="H17:M17" si="4">H16/H15</f>
        <v>#DIV/0!</v>
      </c>
      <c r="I17" s="3" t="e">
        <f t="shared" si="4"/>
        <v>#DIV/0!</v>
      </c>
      <c r="J17" s="3" t="e">
        <f t="shared" si="4"/>
        <v>#DIV/0!</v>
      </c>
      <c r="K17" s="3" t="e">
        <f t="shared" si="4"/>
        <v>#DIV/0!</v>
      </c>
      <c r="L17" s="3" t="e">
        <f t="shared" si="4"/>
        <v>#DIV/0!</v>
      </c>
      <c r="M17" s="3" t="e">
        <f t="shared" si="4"/>
        <v>#DIV/0!</v>
      </c>
    </row>
    <row r="18" spans="2:13" ht="42" customHeight="1" thickBot="1" x14ac:dyDescent="0.25">
      <c r="B18" s="21" t="s">
        <v>10</v>
      </c>
      <c r="F18" s="38" t="s">
        <v>16</v>
      </c>
      <c r="G18" s="38"/>
      <c r="H18" s="38"/>
      <c r="I18" s="38"/>
      <c r="J18" s="38"/>
      <c r="K18" s="38"/>
      <c r="L18" s="38"/>
      <c r="M18" s="38"/>
    </row>
    <row r="19" spans="2:13" ht="28.9" customHeight="1" thickBot="1" x14ac:dyDescent="0.2">
      <c r="B19" s="31" t="s">
        <v>28</v>
      </c>
      <c r="C19" s="32"/>
      <c r="D19" s="32"/>
      <c r="E19" s="32"/>
      <c r="F19" s="32"/>
      <c r="G19" s="26"/>
      <c r="H19" s="16" t="s">
        <v>6</v>
      </c>
      <c r="I19" s="11">
        <f>H13*$G$19</f>
        <v>0</v>
      </c>
      <c r="J19" s="11">
        <f>I13*$G$19</f>
        <v>0</v>
      </c>
      <c r="K19" s="11">
        <f>J13*$G$19</f>
        <v>0</v>
      </c>
      <c r="L19" s="11">
        <f>K13*$G$19</f>
        <v>0</v>
      </c>
      <c r="M19" s="11">
        <f>L13*$G$19</f>
        <v>0</v>
      </c>
    </row>
    <row r="20" spans="2:13" ht="28.9" customHeight="1" thickBot="1" x14ac:dyDescent="0.2">
      <c r="B20" s="31" t="s">
        <v>29</v>
      </c>
      <c r="C20" s="32"/>
      <c r="D20" s="32"/>
      <c r="E20" s="32"/>
      <c r="F20" s="32"/>
      <c r="G20" s="26"/>
      <c r="H20" s="16" t="s">
        <v>6</v>
      </c>
      <c r="I20" s="11">
        <f>H14*$G$20</f>
        <v>0</v>
      </c>
      <c r="J20" s="11">
        <f>I14*$G$20</f>
        <v>0</v>
      </c>
      <c r="K20" s="11">
        <f>J14*$G$20</f>
        <v>0</v>
      </c>
      <c r="L20" s="11">
        <f>K14*$G$20</f>
        <v>0</v>
      </c>
      <c r="M20" s="11">
        <f>L14*$G$20</f>
        <v>0</v>
      </c>
    </row>
    <row r="21" spans="2:13" ht="25.15" customHeight="1" x14ac:dyDescent="0.15">
      <c r="B21" s="53" t="s">
        <v>30</v>
      </c>
      <c r="C21" s="32"/>
      <c r="D21" s="32"/>
      <c r="E21" s="32"/>
      <c r="F21" s="32"/>
      <c r="G21" s="54"/>
      <c r="H21" s="10" t="s">
        <v>6</v>
      </c>
      <c r="I21" s="11">
        <f>I19+I20</f>
        <v>0</v>
      </c>
      <c r="J21" s="11">
        <f>I19+I20+J19+J20</f>
        <v>0</v>
      </c>
      <c r="K21" s="11">
        <f>I19+I20+J19+J20+K19+K20</f>
        <v>0</v>
      </c>
      <c r="L21" s="11">
        <f>I19+I20+J19+J20+K19+K20+L19+L20</f>
        <v>0</v>
      </c>
      <c r="M21" s="11">
        <f>I19+I20+J19+J20+K19+K20+L19+L20+M19+M20</f>
        <v>0</v>
      </c>
    </row>
    <row r="22" spans="2:13" ht="25.15" customHeight="1" x14ac:dyDescent="0.15">
      <c r="B22" s="53" t="s">
        <v>31</v>
      </c>
      <c r="C22" s="32"/>
      <c r="D22" s="32"/>
      <c r="E22" s="32"/>
      <c r="F22" s="32"/>
      <c r="G22" s="33"/>
      <c r="H22" s="10" t="s">
        <v>6</v>
      </c>
      <c r="I22" s="11" t="e">
        <f>I17*I21</f>
        <v>#DIV/0!</v>
      </c>
      <c r="J22" s="11" t="e">
        <f>J17*J21</f>
        <v>#DIV/0!</v>
      </c>
      <c r="K22" s="11" t="e">
        <f>K17*K21</f>
        <v>#DIV/0!</v>
      </c>
      <c r="L22" s="11" t="e">
        <f>L17*L21</f>
        <v>#DIV/0!</v>
      </c>
      <c r="M22" s="11" t="e">
        <f>M17*M21</f>
        <v>#DIV/0!</v>
      </c>
    </row>
    <row r="24" spans="2:13" ht="18.75" x14ac:dyDescent="0.15">
      <c r="B24" s="9" t="s">
        <v>38</v>
      </c>
    </row>
    <row r="25" spans="2:13" ht="15" customHeight="1" x14ac:dyDescent="0.15">
      <c r="B25" s="46"/>
      <c r="C25" s="47"/>
      <c r="D25" s="47"/>
      <c r="E25" s="47"/>
      <c r="F25" s="47"/>
      <c r="G25" s="48"/>
      <c r="H25" s="14" t="s">
        <v>1</v>
      </c>
      <c r="I25" s="14" t="s">
        <v>2</v>
      </c>
      <c r="J25" s="14" t="s">
        <v>3</v>
      </c>
      <c r="K25" s="14" t="s">
        <v>4</v>
      </c>
      <c r="L25" s="14" t="s">
        <v>8</v>
      </c>
      <c r="M25" s="14" t="s">
        <v>9</v>
      </c>
    </row>
    <row r="26" spans="2:13" ht="15" customHeight="1" x14ac:dyDescent="0.15">
      <c r="B26" s="46" t="s">
        <v>17</v>
      </c>
      <c r="C26" s="47"/>
      <c r="D26" s="47"/>
      <c r="E26" s="47"/>
      <c r="F26" s="47"/>
      <c r="G26" s="48"/>
      <c r="H26" s="6">
        <f t="shared" ref="H26:M29" si="5">H7</f>
        <v>0</v>
      </c>
      <c r="I26" s="6">
        <f t="shared" si="5"/>
        <v>0</v>
      </c>
      <c r="J26" s="6">
        <f t="shared" si="5"/>
        <v>0</v>
      </c>
      <c r="K26" s="6">
        <f t="shared" si="5"/>
        <v>0</v>
      </c>
      <c r="L26" s="6">
        <f t="shared" si="5"/>
        <v>0</v>
      </c>
      <c r="M26" s="6">
        <f t="shared" si="5"/>
        <v>0</v>
      </c>
    </row>
    <row r="27" spans="2:13" ht="15" customHeight="1" x14ac:dyDescent="0.15">
      <c r="B27" s="46" t="s">
        <v>18</v>
      </c>
      <c r="C27" s="47"/>
      <c r="D27" s="47"/>
      <c r="E27" s="47"/>
      <c r="F27" s="47"/>
      <c r="G27" s="48"/>
      <c r="H27" s="6">
        <f t="shared" si="5"/>
        <v>0</v>
      </c>
      <c r="I27" s="17" t="e">
        <f>I34/I29</f>
        <v>#DIV/0!</v>
      </c>
      <c r="J27" s="17" t="e">
        <f>J34/J29</f>
        <v>#DIV/0!</v>
      </c>
      <c r="K27" s="17" t="e">
        <f t="shared" ref="K27:L27" si="6">K34/K29</f>
        <v>#DIV/0!</v>
      </c>
      <c r="L27" s="17" t="e">
        <f t="shared" si="6"/>
        <v>#DIV/0!</v>
      </c>
      <c r="M27" s="17" t="e">
        <f>M34/M29</f>
        <v>#DIV/0!</v>
      </c>
    </row>
    <row r="28" spans="2:13" ht="15" customHeight="1" x14ac:dyDescent="0.15">
      <c r="B28" s="46" t="s">
        <v>19</v>
      </c>
      <c r="C28" s="47"/>
      <c r="D28" s="47"/>
      <c r="E28" s="47"/>
      <c r="F28" s="47"/>
      <c r="G28" s="48"/>
      <c r="H28" s="18">
        <f t="shared" si="5"/>
        <v>0</v>
      </c>
      <c r="I28" s="3">
        <f t="shared" si="5"/>
        <v>0</v>
      </c>
      <c r="J28" s="3">
        <f t="shared" si="5"/>
        <v>0</v>
      </c>
      <c r="K28" s="3">
        <f t="shared" si="5"/>
        <v>0</v>
      </c>
      <c r="L28" s="3">
        <f t="shared" si="5"/>
        <v>0</v>
      </c>
      <c r="M28" s="3">
        <f t="shared" si="5"/>
        <v>0</v>
      </c>
    </row>
    <row r="29" spans="2:13" ht="15" customHeight="1" x14ac:dyDescent="0.15">
      <c r="B29" s="34" t="s">
        <v>20</v>
      </c>
      <c r="C29" s="35"/>
      <c r="D29" s="35"/>
      <c r="E29" s="35"/>
      <c r="F29" s="35"/>
      <c r="G29" s="36"/>
      <c r="H29" s="18">
        <f t="shared" si="5"/>
        <v>0</v>
      </c>
      <c r="I29" s="3">
        <f t="shared" si="5"/>
        <v>0</v>
      </c>
      <c r="J29" s="3">
        <f t="shared" si="5"/>
        <v>0</v>
      </c>
      <c r="K29" s="3">
        <f t="shared" si="5"/>
        <v>0</v>
      </c>
      <c r="L29" s="3">
        <f t="shared" si="5"/>
        <v>0</v>
      </c>
      <c r="M29" s="3">
        <f t="shared" si="5"/>
        <v>0</v>
      </c>
    </row>
    <row r="30" spans="2:13" ht="15" customHeight="1" x14ac:dyDescent="0.15">
      <c r="B30" s="27"/>
      <c r="C30" s="37" t="s">
        <v>5</v>
      </c>
      <c r="D30" s="38"/>
      <c r="E30" s="38"/>
      <c r="F30" s="38"/>
      <c r="G30" s="39"/>
      <c r="H30" s="19">
        <f t="shared" ref="H30:M30" si="7">H29-H34</f>
        <v>0</v>
      </c>
      <c r="I30" s="4">
        <f t="shared" si="7"/>
        <v>0</v>
      </c>
      <c r="J30" s="4">
        <f t="shared" si="7"/>
        <v>0</v>
      </c>
      <c r="K30" s="4">
        <f t="shared" si="7"/>
        <v>0</v>
      </c>
      <c r="L30" s="4">
        <f t="shared" si="7"/>
        <v>0</v>
      </c>
      <c r="M30" s="4">
        <f t="shared" si="7"/>
        <v>0</v>
      </c>
    </row>
    <row r="31" spans="2:13" ht="15" customHeight="1" x14ac:dyDescent="0.15">
      <c r="B31" s="27"/>
      <c r="C31" s="27"/>
      <c r="D31" s="40" t="s">
        <v>0</v>
      </c>
      <c r="E31" s="71" t="s">
        <v>13</v>
      </c>
      <c r="F31" s="72"/>
      <c r="G31" s="72"/>
      <c r="H31" s="7">
        <f>H30*50.5%</f>
        <v>0</v>
      </c>
      <c r="I31" s="7">
        <f t="shared" ref="I31:M31" si="8">I30*50.5%</f>
        <v>0</v>
      </c>
      <c r="J31" s="7">
        <f t="shared" si="8"/>
        <v>0</v>
      </c>
      <c r="K31" s="7">
        <f t="shared" si="8"/>
        <v>0</v>
      </c>
      <c r="L31" s="7">
        <f t="shared" si="8"/>
        <v>0</v>
      </c>
      <c r="M31" s="7">
        <f t="shared" si="8"/>
        <v>0</v>
      </c>
    </row>
    <row r="32" spans="2:13" ht="15" customHeight="1" x14ac:dyDescent="0.15">
      <c r="B32" s="27"/>
      <c r="C32" s="27"/>
      <c r="D32" s="41"/>
      <c r="E32" s="73" t="s">
        <v>14</v>
      </c>
      <c r="F32" s="74"/>
      <c r="G32" s="74"/>
      <c r="H32" s="8">
        <f>H30*40.8%</f>
        <v>0</v>
      </c>
      <c r="I32" s="8">
        <f t="shared" ref="I32:M32" si="9">I30*40.8%</f>
        <v>0</v>
      </c>
      <c r="J32" s="8">
        <f t="shared" si="9"/>
        <v>0</v>
      </c>
      <c r="K32" s="8">
        <f t="shared" si="9"/>
        <v>0</v>
      </c>
      <c r="L32" s="8">
        <f t="shared" si="9"/>
        <v>0</v>
      </c>
      <c r="M32" s="8">
        <f t="shared" si="9"/>
        <v>0</v>
      </c>
    </row>
    <row r="33" spans="2:13" ht="15" customHeight="1" x14ac:dyDescent="0.15">
      <c r="B33" s="27"/>
      <c r="C33" s="27"/>
      <c r="D33" s="42"/>
      <c r="E33" s="73" t="s">
        <v>15</v>
      </c>
      <c r="F33" s="74"/>
      <c r="G33" s="74"/>
      <c r="H33" s="8">
        <f>H30*8.7%</f>
        <v>0</v>
      </c>
      <c r="I33" s="8">
        <f t="shared" ref="I33:M33" si="10">I30*8.7%</f>
        <v>0</v>
      </c>
      <c r="J33" s="8">
        <f t="shared" si="10"/>
        <v>0</v>
      </c>
      <c r="K33" s="8">
        <f t="shared" si="10"/>
        <v>0</v>
      </c>
      <c r="L33" s="8">
        <f t="shared" si="10"/>
        <v>0</v>
      </c>
      <c r="M33" s="8">
        <f t="shared" si="10"/>
        <v>0</v>
      </c>
    </row>
    <row r="34" spans="2:13" ht="15" customHeight="1" x14ac:dyDescent="0.15">
      <c r="B34" s="27"/>
      <c r="C34" s="28" t="s">
        <v>39</v>
      </c>
      <c r="D34" s="29"/>
      <c r="E34" s="29"/>
      <c r="F34" s="29"/>
      <c r="G34" s="30"/>
      <c r="H34" s="8">
        <f>H15</f>
        <v>0</v>
      </c>
      <c r="I34" s="12">
        <f t="shared" ref="I34:M35" si="11">I15-I21</f>
        <v>0</v>
      </c>
      <c r="J34" s="12">
        <f t="shared" si="11"/>
        <v>0</v>
      </c>
      <c r="K34" s="12">
        <f t="shared" si="11"/>
        <v>0</v>
      </c>
      <c r="L34" s="12">
        <f t="shared" si="11"/>
        <v>0</v>
      </c>
      <c r="M34" s="12">
        <f t="shared" si="11"/>
        <v>0</v>
      </c>
    </row>
    <row r="35" spans="2:13" ht="15" customHeight="1" x14ac:dyDescent="0.15">
      <c r="B35" s="31" t="s">
        <v>34</v>
      </c>
      <c r="C35" s="32"/>
      <c r="D35" s="32"/>
      <c r="E35" s="32"/>
      <c r="F35" s="32"/>
      <c r="G35" s="33"/>
      <c r="H35" s="18">
        <f>H16</f>
        <v>0</v>
      </c>
      <c r="I35" s="11" t="e">
        <f t="shared" si="11"/>
        <v>#DIV/0!</v>
      </c>
      <c r="J35" s="11" t="e">
        <f t="shared" si="11"/>
        <v>#DIV/0!</v>
      </c>
      <c r="K35" s="11" t="e">
        <f t="shared" si="11"/>
        <v>#DIV/0!</v>
      </c>
      <c r="L35" s="11" t="e">
        <f t="shared" si="11"/>
        <v>#DIV/0!</v>
      </c>
      <c r="M35" s="11" t="e">
        <f t="shared" si="11"/>
        <v>#DIV/0!</v>
      </c>
    </row>
    <row r="36" spans="2:13" ht="15" customHeight="1" x14ac:dyDescent="0.15">
      <c r="B36" s="31" t="s">
        <v>35</v>
      </c>
      <c r="C36" s="32"/>
      <c r="D36" s="32"/>
      <c r="E36" s="32"/>
      <c r="F36" s="32"/>
      <c r="G36" s="33"/>
      <c r="H36" s="18" t="e">
        <f>H35/H34</f>
        <v>#DIV/0!</v>
      </c>
      <c r="I36" s="11" t="e">
        <f>I35/I34</f>
        <v>#DIV/0!</v>
      </c>
      <c r="J36" s="11" t="e">
        <f t="shared" ref="J36:L36" si="12">J35/J34</f>
        <v>#DIV/0!</v>
      </c>
      <c r="K36" s="11" t="e">
        <f t="shared" si="12"/>
        <v>#DIV/0!</v>
      </c>
      <c r="L36" s="11" t="e">
        <f t="shared" si="12"/>
        <v>#DIV/0!</v>
      </c>
      <c r="M36" s="11" t="e">
        <f>M35/M34</f>
        <v>#DIV/0!</v>
      </c>
    </row>
    <row r="37" spans="2:13" ht="15" customHeight="1" x14ac:dyDescent="0.15"/>
    <row r="38" spans="2:13" ht="15" customHeight="1" x14ac:dyDescent="0.15">
      <c r="B38" s="31" t="s">
        <v>36</v>
      </c>
      <c r="C38" s="32"/>
      <c r="D38" s="32"/>
      <c r="E38" s="32"/>
      <c r="F38" s="32"/>
      <c r="G38" s="33"/>
      <c r="H38" s="20" t="e">
        <f t="shared" ref="H38:M38" si="13">(H16-H35)/H16</f>
        <v>#DIV/0!</v>
      </c>
      <c r="I38" s="13" t="e">
        <f t="shared" si="13"/>
        <v>#DIV/0!</v>
      </c>
      <c r="J38" s="13" t="e">
        <f t="shared" si="13"/>
        <v>#DIV/0!</v>
      </c>
      <c r="K38" s="13" t="e">
        <f t="shared" si="13"/>
        <v>#DIV/0!</v>
      </c>
      <c r="L38" s="13" t="e">
        <f t="shared" si="13"/>
        <v>#DIV/0!</v>
      </c>
      <c r="M38" s="13" t="e">
        <f t="shared" si="13"/>
        <v>#DIV/0!</v>
      </c>
    </row>
  </sheetData>
  <mergeCells count="35">
    <mergeCell ref="B28:G28"/>
    <mergeCell ref="C15:G15"/>
    <mergeCell ref="B16:G16"/>
    <mergeCell ref="B17:G17"/>
    <mergeCell ref="F18:M18"/>
    <mergeCell ref="B19:F19"/>
    <mergeCell ref="B20:F20"/>
    <mergeCell ref="B21:G21"/>
    <mergeCell ref="B22:G22"/>
    <mergeCell ref="B25:G25"/>
    <mergeCell ref="B26:G26"/>
    <mergeCell ref="B27:G27"/>
    <mergeCell ref="B36:G36"/>
    <mergeCell ref="B38:G38"/>
    <mergeCell ref="B29:G29"/>
    <mergeCell ref="C30:G30"/>
    <mergeCell ref="D31:D33"/>
    <mergeCell ref="E31:G31"/>
    <mergeCell ref="E32:G32"/>
    <mergeCell ref="E33:G33"/>
    <mergeCell ref="C34:G34"/>
    <mergeCell ref="B35:G35"/>
    <mergeCell ref="B9:G9"/>
    <mergeCell ref="B10:G10"/>
    <mergeCell ref="C11:G11"/>
    <mergeCell ref="D12:D14"/>
    <mergeCell ref="E12:G12"/>
    <mergeCell ref="E13:G13"/>
    <mergeCell ref="E14:G14"/>
    <mergeCell ref="B8:G8"/>
    <mergeCell ref="B1:M1"/>
    <mergeCell ref="B3:M3"/>
    <mergeCell ref="H4:M4"/>
    <mergeCell ref="B6:G6"/>
    <mergeCell ref="B7:G7"/>
  </mergeCells>
  <phoneticPr fontId="1"/>
  <pageMargins left="0.39370078740157483" right="0.39370078740157483" top="0.39370078740157483" bottom="0.39370078740157483" header="0.31496062992125984" footer="0.31496062992125984"/>
  <pageSetup paperSize="8"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35F0-1E5D-43CF-A5EC-CC78998069D5}">
  <dimension ref="A1:N38"/>
  <sheetViews>
    <sheetView workbookViewId="0">
      <selection activeCell="B1" sqref="B1:M1"/>
    </sheetView>
  </sheetViews>
  <sheetFormatPr defaultRowHeight="14.25" x14ac:dyDescent="0.15"/>
  <cols>
    <col min="1" max="1" width="3.75" style="5" customWidth="1"/>
    <col min="2" max="3" width="3.75" style="1" customWidth="1"/>
    <col min="4" max="4" width="23.75" style="1" customWidth="1"/>
    <col min="5" max="5" width="4.125" style="1" customWidth="1"/>
    <col min="6" max="6" width="23.25" style="1" customWidth="1"/>
    <col min="7" max="7" width="7" style="1" customWidth="1"/>
    <col min="8" max="13" width="22.75" style="5" customWidth="1"/>
    <col min="14" max="14" width="3.75" style="5" customWidth="1"/>
  </cols>
  <sheetData>
    <row r="1" spans="2:13" ht="18.75" x14ac:dyDescent="0.15">
      <c r="B1" s="64" t="s">
        <v>42</v>
      </c>
      <c r="C1" s="64"/>
      <c r="D1" s="64"/>
      <c r="E1" s="64"/>
      <c r="F1" s="64"/>
      <c r="G1" s="64"/>
      <c r="H1" s="64"/>
      <c r="I1" s="64"/>
      <c r="J1" s="64"/>
      <c r="K1" s="64"/>
      <c r="L1" s="64"/>
      <c r="M1" s="64"/>
    </row>
    <row r="2" spans="2:13" ht="10.15" customHeight="1" x14ac:dyDescent="0.15"/>
    <row r="3" spans="2:13" ht="291.60000000000002" customHeight="1" x14ac:dyDescent="0.15">
      <c r="B3" s="65" t="s">
        <v>45</v>
      </c>
      <c r="C3" s="65"/>
      <c r="D3" s="65"/>
      <c r="E3" s="65"/>
      <c r="F3" s="65"/>
      <c r="G3" s="65"/>
      <c r="H3" s="65"/>
      <c r="I3" s="65"/>
      <c r="J3" s="65"/>
      <c r="K3" s="65"/>
      <c r="L3" s="65"/>
      <c r="M3" s="65"/>
    </row>
    <row r="4" spans="2:13" ht="18" customHeight="1" x14ac:dyDescent="0.15">
      <c r="H4" s="66"/>
      <c r="I4" s="66"/>
      <c r="J4" s="66"/>
      <c r="K4" s="66"/>
      <c r="L4" s="66"/>
      <c r="M4" s="66"/>
    </row>
    <row r="5" spans="2:13" ht="21" x14ac:dyDescent="0.15">
      <c r="B5" s="9" t="s">
        <v>11</v>
      </c>
    </row>
    <row r="6" spans="2:13" ht="15" customHeight="1" x14ac:dyDescent="0.15">
      <c r="B6" s="46"/>
      <c r="C6" s="47"/>
      <c r="D6" s="47"/>
      <c r="E6" s="47"/>
      <c r="F6" s="47"/>
      <c r="G6" s="48"/>
      <c r="H6" s="15" t="s">
        <v>7</v>
      </c>
      <c r="I6" s="15" t="s">
        <v>2</v>
      </c>
      <c r="J6" s="15" t="s">
        <v>3</v>
      </c>
      <c r="K6" s="15" t="s">
        <v>4</v>
      </c>
      <c r="L6" s="15" t="s">
        <v>8</v>
      </c>
      <c r="M6" s="15" t="s">
        <v>9</v>
      </c>
    </row>
    <row r="7" spans="2:13" ht="15" customHeight="1" x14ac:dyDescent="0.15">
      <c r="B7" s="46" t="s">
        <v>17</v>
      </c>
      <c r="C7" s="47"/>
      <c r="D7" s="47"/>
      <c r="E7" s="47"/>
      <c r="F7" s="47"/>
      <c r="G7" s="47"/>
      <c r="H7" s="22">
        <v>0.26500000000000001</v>
      </c>
      <c r="I7" s="22">
        <v>0.27900000000000003</v>
      </c>
      <c r="J7" s="22">
        <v>0.30199999999999999</v>
      </c>
      <c r="K7" s="22">
        <v>0.32900000000000001</v>
      </c>
      <c r="L7" s="22">
        <v>0.34300000000000003</v>
      </c>
      <c r="M7" s="22">
        <v>0.35</v>
      </c>
    </row>
    <row r="8" spans="2:13" ht="15" customHeight="1" x14ac:dyDescent="0.15">
      <c r="B8" s="46" t="s">
        <v>18</v>
      </c>
      <c r="C8" s="47"/>
      <c r="D8" s="47"/>
      <c r="E8" s="47"/>
      <c r="F8" s="47"/>
      <c r="G8" s="47"/>
      <c r="H8" s="22">
        <v>0.20030000000000001</v>
      </c>
      <c r="I8" s="22">
        <v>0.218</v>
      </c>
      <c r="J8" s="22">
        <v>0.2218</v>
      </c>
      <c r="K8" s="22">
        <v>0.21590000000000001</v>
      </c>
      <c r="L8" s="22">
        <v>0.21809999999999999</v>
      </c>
      <c r="M8" s="22">
        <v>0.2354</v>
      </c>
    </row>
    <row r="9" spans="2:13" ht="15" customHeight="1" x14ac:dyDescent="0.15">
      <c r="B9" s="46" t="s">
        <v>19</v>
      </c>
      <c r="C9" s="47"/>
      <c r="D9" s="47"/>
      <c r="E9" s="47"/>
      <c r="F9" s="47"/>
      <c r="G9" s="47"/>
      <c r="H9" s="23">
        <v>9200727</v>
      </c>
      <c r="I9" s="23">
        <v>9121807</v>
      </c>
      <c r="J9" s="23">
        <v>9011993</v>
      </c>
      <c r="K9" s="23">
        <v>8869022</v>
      </c>
      <c r="L9" s="23">
        <v>8702575</v>
      </c>
      <c r="M9" s="23">
        <v>8524492</v>
      </c>
    </row>
    <row r="10" spans="2:13" ht="15" customHeight="1" x14ac:dyDescent="0.15">
      <c r="B10" s="49" t="s">
        <v>20</v>
      </c>
      <c r="C10" s="50"/>
      <c r="D10" s="50"/>
      <c r="E10" s="50"/>
      <c r="F10" s="50"/>
      <c r="G10" s="50"/>
      <c r="H10" s="24">
        <v>2373784</v>
      </c>
      <c r="I10" s="24">
        <v>2486443</v>
      </c>
      <c r="J10" s="24">
        <v>2659110</v>
      </c>
      <c r="K10" s="24">
        <v>2851215</v>
      </c>
      <c r="L10" s="24">
        <v>2908308</v>
      </c>
      <c r="M10" s="24">
        <v>2888000</v>
      </c>
    </row>
    <row r="11" spans="2:13" ht="15" customHeight="1" x14ac:dyDescent="0.15">
      <c r="B11" s="2"/>
      <c r="C11" s="55" t="s">
        <v>21</v>
      </c>
      <c r="D11" s="56"/>
      <c r="E11" s="56"/>
      <c r="F11" s="56"/>
      <c r="G11" s="56"/>
      <c r="H11" s="4">
        <f t="shared" ref="H11:M11" si="0">H10-H15</f>
        <v>1898225</v>
      </c>
      <c r="I11" s="4">
        <f t="shared" si="0"/>
        <v>1944303</v>
      </c>
      <c r="J11" s="4">
        <f t="shared" si="0"/>
        <v>2069350</v>
      </c>
      <c r="K11" s="4">
        <f t="shared" si="0"/>
        <v>2235688</v>
      </c>
      <c r="L11" s="4">
        <f t="shared" si="0"/>
        <v>2273918</v>
      </c>
      <c r="M11" s="4">
        <f t="shared" si="0"/>
        <v>2208143</v>
      </c>
    </row>
    <row r="12" spans="2:13" ht="20.45" customHeight="1" x14ac:dyDescent="0.15">
      <c r="B12" s="2"/>
      <c r="C12" s="2"/>
      <c r="D12" s="57" t="s">
        <v>37</v>
      </c>
      <c r="E12" s="67" t="s">
        <v>13</v>
      </c>
      <c r="F12" s="68"/>
      <c r="G12" s="68"/>
      <c r="H12" s="7">
        <f>H11*50.5%</f>
        <v>958603.625</v>
      </c>
      <c r="I12" s="7">
        <f t="shared" ref="I12:M12" si="1">I11*50.5%</f>
        <v>981873.01500000001</v>
      </c>
      <c r="J12" s="7">
        <f t="shared" si="1"/>
        <v>1045021.75</v>
      </c>
      <c r="K12" s="7">
        <f t="shared" si="1"/>
        <v>1129022.44</v>
      </c>
      <c r="L12" s="7">
        <f t="shared" si="1"/>
        <v>1148328.5900000001</v>
      </c>
      <c r="M12" s="7">
        <f t="shared" si="1"/>
        <v>1115112.2150000001</v>
      </c>
    </row>
    <row r="13" spans="2:13" ht="20.45" customHeight="1" x14ac:dyDescent="0.15">
      <c r="B13" s="2"/>
      <c r="C13" s="2"/>
      <c r="D13" s="58"/>
      <c r="E13" s="69" t="s">
        <v>14</v>
      </c>
      <c r="F13" s="70"/>
      <c r="G13" s="70"/>
      <c r="H13" s="8">
        <f>H11*40.8%</f>
        <v>774475.79999999993</v>
      </c>
      <c r="I13" s="8">
        <f t="shared" ref="I13:M13" si="2">I11*40.8%</f>
        <v>793275.62399999995</v>
      </c>
      <c r="J13" s="8">
        <f t="shared" si="2"/>
        <v>844294.79999999993</v>
      </c>
      <c r="K13" s="8">
        <f t="shared" si="2"/>
        <v>912160.70399999991</v>
      </c>
      <c r="L13" s="8">
        <f t="shared" si="2"/>
        <v>927758.54399999999</v>
      </c>
      <c r="M13" s="8">
        <f t="shared" si="2"/>
        <v>900922.34399999992</v>
      </c>
    </row>
    <row r="14" spans="2:13" ht="20.45" customHeight="1" x14ac:dyDescent="0.15">
      <c r="B14" s="2"/>
      <c r="C14" s="2"/>
      <c r="D14" s="59"/>
      <c r="E14" s="69" t="s">
        <v>15</v>
      </c>
      <c r="F14" s="70"/>
      <c r="G14" s="70"/>
      <c r="H14" s="8">
        <f>H11*8.7%</f>
        <v>165145.57499999998</v>
      </c>
      <c r="I14" s="8">
        <f t="shared" ref="I14:M14" si="3">I11*8.7%</f>
        <v>169154.36099999998</v>
      </c>
      <c r="J14" s="8">
        <f t="shared" si="3"/>
        <v>180033.44999999998</v>
      </c>
      <c r="K14" s="8">
        <f t="shared" si="3"/>
        <v>194504.856</v>
      </c>
      <c r="L14" s="8">
        <f t="shared" si="3"/>
        <v>197830.86599999998</v>
      </c>
      <c r="M14" s="8">
        <f t="shared" si="3"/>
        <v>192108.44099999999</v>
      </c>
    </row>
    <row r="15" spans="2:13" ht="15" customHeight="1" x14ac:dyDescent="0.15">
      <c r="B15" s="2"/>
      <c r="C15" s="49" t="s">
        <v>25</v>
      </c>
      <c r="D15" s="50"/>
      <c r="E15" s="50"/>
      <c r="F15" s="50"/>
      <c r="G15" s="50"/>
      <c r="H15" s="25">
        <v>475559</v>
      </c>
      <c r="I15" s="25">
        <v>542140</v>
      </c>
      <c r="J15" s="25">
        <v>589760</v>
      </c>
      <c r="K15" s="25">
        <v>615527</v>
      </c>
      <c r="L15" s="25">
        <v>634390</v>
      </c>
      <c r="M15" s="25">
        <v>679857</v>
      </c>
    </row>
    <row r="16" spans="2:13" ht="15" customHeight="1" x14ac:dyDescent="0.15">
      <c r="B16" s="51" t="s">
        <v>26</v>
      </c>
      <c r="C16" s="52"/>
      <c r="D16" s="52"/>
      <c r="E16" s="52"/>
      <c r="F16" s="52"/>
      <c r="G16" s="52"/>
      <c r="H16" s="23">
        <v>736259567</v>
      </c>
      <c r="I16" s="23">
        <v>814425054</v>
      </c>
      <c r="J16" s="23">
        <v>865590586</v>
      </c>
      <c r="K16" s="23">
        <v>909760707</v>
      </c>
      <c r="L16" s="23">
        <v>958125263</v>
      </c>
      <c r="M16" s="23">
        <v>1026542838</v>
      </c>
    </row>
    <row r="17" spans="2:13" ht="15" customHeight="1" x14ac:dyDescent="0.15">
      <c r="B17" s="31" t="s">
        <v>27</v>
      </c>
      <c r="C17" s="32"/>
      <c r="D17" s="32"/>
      <c r="E17" s="32"/>
      <c r="F17" s="32"/>
      <c r="G17" s="32"/>
      <c r="H17" s="3">
        <f t="shared" ref="H17:M17" si="4">H16/H15</f>
        <v>1548.1981562750364</v>
      </c>
      <c r="I17" s="3">
        <f t="shared" si="4"/>
        <v>1502.2412181355369</v>
      </c>
      <c r="J17" s="3">
        <f t="shared" si="4"/>
        <v>1467.6997185295713</v>
      </c>
      <c r="K17" s="3">
        <f t="shared" si="4"/>
        <v>1478.0191721890349</v>
      </c>
      <c r="L17" s="3">
        <f t="shared" si="4"/>
        <v>1510.3095304150443</v>
      </c>
      <c r="M17" s="3">
        <f t="shared" si="4"/>
        <v>1509.9393519519547</v>
      </c>
    </row>
    <row r="18" spans="2:13" ht="21.75" thickBot="1" x14ac:dyDescent="0.25">
      <c r="B18" s="21" t="s">
        <v>10</v>
      </c>
      <c r="F18" s="38" t="s">
        <v>16</v>
      </c>
      <c r="G18" s="38"/>
      <c r="H18" s="38"/>
      <c r="I18" s="38"/>
      <c r="J18" s="38"/>
      <c r="K18" s="38"/>
      <c r="L18" s="38"/>
      <c r="M18" s="38"/>
    </row>
    <row r="19" spans="2:13" ht="15" thickBot="1" x14ac:dyDescent="0.2">
      <c r="B19" s="31" t="s">
        <v>28</v>
      </c>
      <c r="C19" s="32"/>
      <c r="D19" s="32"/>
      <c r="E19" s="32"/>
      <c r="F19" s="32"/>
      <c r="G19" s="26">
        <v>0.01</v>
      </c>
      <c r="H19" s="16" t="s">
        <v>6</v>
      </c>
      <c r="I19" s="11">
        <f>H13*$G$19</f>
        <v>7744.7579999999998</v>
      </c>
      <c r="J19" s="11">
        <f>I13*$G$19</f>
        <v>7932.7562399999997</v>
      </c>
      <c r="K19" s="11">
        <f>J13*$G$19</f>
        <v>8442.9480000000003</v>
      </c>
      <c r="L19" s="11">
        <f>K13*$G$19</f>
        <v>9121.607039999999</v>
      </c>
      <c r="M19" s="11">
        <f>L13*$G$19</f>
        <v>9277.5854400000007</v>
      </c>
    </row>
    <row r="20" spans="2:13" ht="15" thickBot="1" x14ac:dyDescent="0.2">
      <c r="B20" s="31" t="s">
        <v>29</v>
      </c>
      <c r="C20" s="32"/>
      <c r="D20" s="32"/>
      <c r="E20" s="32"/>
      <c r="F20" s="32"/>
      <c r="G20" s="26">
        <v>0.01</v>
      </c>
      <c r="H20" s="16" t="s">
        <v>6</v>
      </c>
      <c r="I20" s="11">
        <f>H14*$G$20</f>
        <v>1651.4557499999999</v>
      </c>
      <c r="J20" s="11">
        <f>I14*$G$20</f>
        <v>1691.5436099999997</v>
      </c>
      <c r="K20" s="11">
        <f>J14*$G$20</f>
        <v>1800.3344999999999</v>
      </c>
      <c r="L20" s="11">
        <f>K14*$G$20</f>
        <v>1945.04856</v>
      </c>
      <c r="M20" s="11">
        <f>L14*$G$20</f>
        <v>1978.3086599999999</v>
      </c>
    </row>
    <row r="21" spans="2:13" ht="25.15" customHeight="1" x14ac:dyDescent="0.15">
      <c r="B21" s="53" t="s">
        <v>30</v>
      </c>
      <c r="C21" s="32"/>
      <c r="D21" s="32"/>
      <c r="E21" s="32"/>
      <c r="F21" s="32"/>
      <c r="G21" s="54"/>
      <c r="H21" s="10" t="s">
        <v>6</v>
      </c>
      <c r="I21" s="11">
        <f>I19+I20</f>
        <v>9396.213749999999</v>
      </c>
      <c r="J21" s="11">
        <f>I19+I20+J19+J20</f>
        <v>19020.513599999998</v>
      </c>
      <c r="K21" s="11">
        <f>I19+I20+J19+J20+K19+K20</f>
        <v>29263.7961</v>
      </c>
      <c r="L21" s="11">
        <f>I19+I20+J19+J20+K19+K20+L19+L20</f>
        <v>40330.451699999998</v>
      </c>
      <c r="M21" s="11">
        <f>I19+I20+J19+J20+K19+K20+L19+L20+M19+M20</f>
        <v>51586.345800000003</v>
      </c>
    </row>
    <row r="22" spans="2:13" ht="25.15" customHeight="1" x14ac:dyDescent="0.15">
      <c r="B22" s="53" t="s">
        <v>31</v>
      </c>
      <c r="C22" s="32"/>
      <c r="D22" s="32"/>
      <c r="E22" s="32"/>
      <c r="F22" s="32"/>
      <c r="G22" s="33"/>
      <c r="H22" s="10" t="s">
        <v>6</v>
      </c>
      <c r="I22" s="11">
        <f>I17*I21</f>
        <v>14115379.589661879</v>
      </c>
      <c r="J22" s="11">
        <f>J17*J21</f>
        <v>27916402.457007881</v>
      </c>
      <c r="K22" s="11">
        <f>K17*K21</f>
        <v>43252451.686830707</v>
      </c>
      <c r="L22" s="11">
        <f>L17*L21</f>
        <v>60911465.568453617</v>
      </c>
      <c r="M22" s="11">
        <f>M17*M21</f>
        <v>77892253.546821445</v>
      </c>
    </row>
    <row r="24" spans="2:13" ht="18.75" x14ac:dyDescent="0.15">
      <c r="B24" s="9" t="s">
        <v>38</v>
      </c>
    </row>
    <row r="25" spans="2:13" ht="15" customHeight="1" x14ac:dyDescent="0.15">
      <c r="B25" s="46"/>
      <c r="C25" s="47"/>
      <c r="D25" s="47"/>
      <c r="E25" s="47"/>
      <c r="F25" s="47"/>
      <c r="G25" s="48"/>
      <c r="H25" s="14" t="s">
        <v>1</v>
      </c>
      <c r="I25" s="14" t="s">
        <v>2</v>
      </c>
      <c r="J25" s="14" t="s">
        <v>3</v>
      </c>
      <c r="K25" s="14" t="s">
        <v>4</v>
      </c>
      <c r="L25" s="14" t="s">
        <v>8</v>
      </c>
      <c r="M25" s="14" t="s">
        <v>9</v>
      </c>
    </row>
    <row r="26" spans="2:13" ht="15" customHeight="1" x14ac:dyDescent="0.15">
      <c r="B26" s="46" t="s">
        <v>17</v>
      </c>
      <c r="C26" s="47"/>
      <c r="D26" s="47"/>
      <c r="E26" s="47"/>
      <c r="F26" s="47"/>
      <c r="G26" s="48"/>
      <c r="H26" s="6">
        <f t="shared" ref="H26:M29" si="5">H7</f>
        <v>0.26500000000000001</v>
      </c>
      <c r="I26" s="6">
        <f t="shared" si="5"/>
        <v>0.27900000000000003</v>
      </c>
      <c r="J26" s="6">
        <f t="shared" si="5"/>
        <v>0.30199999999999999</v>
      </c>
      <c r="K26" s="6">
        <f t="shared" si="5"/>
        <v>0.32900000000000001</v>
      </c>
      <c r="L26" s="6">
        <f t="shared" si="5"/>
        <v>0.34300000000000003</v>
      </c>
      <c r="M26" s="6">
        <f t="shared" si="5"/>
        <v>0.35</v>
      </c>
    </row>
    <row r="27" spans="2:13" ht="15" customHeight="1" x14ac:dyDescent="0.15">
      <c r="B27" s="46" t="s">
        <v>18</v>
      </c>
      <c r="C27" s="47"/>
      <c r="D27" s="47"/>
      <c r="E27" s="47"/>
      <c r="F27" s="47"/>
      <c r="G27" s="48"/>
      <c r="H27" s="6">
        <f t="shared" si="5"/>
        <v>0.20030000000000001</v>
      </c>
      <c r="I27" s="17">
        <f>I34/I29</f>
        <v>0.21425940037636093</v>
      </c>
      <c r="J27" s="17">
        <f>J34/J29</f>
        <v>0.21463553083550513</v>
      </c>
      <c r="K27" s="17">
        <f t="shared" ref="K27:L27" si="6">K34/K29</f>
        <v>0.20561872882262472</v>
      </c>
      <c r="L27" s="17">
        <f t="shared" si="6"/>
        <v>0.2042629419923887</v>
      </c>
      <c r="M27" s="17">
        <f>M34/M29</f>
        <v>0.21754524037396122</v>
      </c>
    </row>
    <row r="28" spans="2:13" ht="15" customHeight="1" x14ac:dyDescent="0.15">
      <c r="B28" s="46" t="s">
        <v>19</v>
      </c>
      <c r="C28" s="47"/>
      <c r="D28" s="47"/>
      <c r="E28" s="47"/>
      <c r="F28" s="47"/>
      <c r="G28" s="48"/>
      <c r="H28" s="18">
        <f t="shared" si="5"/>
        <v>9200727</v>
      </c>
      <c r="I28" s="3">
        <f t="shared" si="5"/>
        <v>9121807</v>
      </c>
      <c r="J28" s="3">
        <f t="shared" si="5"/>
        <v>9011993</v>
      </c>
      <c r="K28" s="3">
        <f t="shared" si="5"/>
        <v>8869022</v>
      </c>
      <c r="L28" s="3">
        <f t="shared" si="5"/>
        <v>8702575</v>
      </c>
      <c r="M28" s="3">
        <f t="shared" si="5"/>
        <v>8524492</v>
      </c>
    </row>
    <row r="29" spans="2:13" ht="15" customHeight="1" x14ac:dyDescent="0.15">
      <c r="B29" s="34" t="s">
        <v>20</v>
      </c>
      <c r="C29" s="35"/>
      <c r="D29" s="35"/>
      <c r="E29" s="35"/>
      <c r="F29" s="35"/>
      <c r="G29" s="36"/>
      <c r="H29" s="18">
        <f t="shared" si="5"/>
        <v>2373784</v>
      </c>
      <c r="I29" s="3">
        <f t="shared" si="5"/>
        <v>2486443</v>
      </c>
      <c r="J29" s="3">
        <f t="shared" si="5"/>
        <v>2659110</v>
      </c>
      <c r="K29" s="3">
        <f t="shared" si="5"/>
        <v>2851215</v>
      </c>
      <c r="L29" s="3">
        <f t="shared" si="5"/>
        <v>2908308</v>
      </c>
      <c r="M29" s="3">
        <f t="shared" si="5"/>
        <v>2888000</v>
      </c>
    </row>
    <row r="30" spans="2:13" ht="15" customHeight="1" x14ac:dyDescent="0.15">
      <c r="B30" s="27"/>
      <c r="C30" s="37" t="s">
        <v>5</v>
      </c>
      <c r="D30" s="38"/>
      <c r="E30" s="38"/>
      <c r="F30" s="38"/>
      <c r="G30" s="39"/>
      <c r="H30" s="19">
        <f t="shared" ref="H30:M30" si="7">H29-H34</f>
        <v>1898225</v>
      </c>
      <c r="I30" s="4">
        <f t="shared" si="7"/>
        <v>1953699.2137500001</v>
      </c>
      <c r="J30" s="4">
        <f t="shared" si="7"/>
        <v>2088370.5135999999</v>
      </c>
      <c r="K30" s="4">
        <f t="shared" si="7"/>
        <v>2264951.7960999999</v>
      </c>
      <c r="L30" s="4">
        <f t="shared" si="7"/>
        <v>2314248.4517000001</v>
      </c>
      <c r="M30" s="4">
        <f t="shared" si="7"/>
        <v>2259729.3458000002</v>
      </c>
    </row>
    <row r="31" spans="2:13" ht="15" customHeight="1" x14ac:dyDescent="0.15">
      <c r="B31" s="27"/>
      <c r="C31" s="27"/>
      <c r="D31" s="40" t="s">
        <v>0</v>
      </c>
      <c r="E31" s="71" t="s">
        <v>13</v>
      </c>
      <c r="F31" s="72"/>
      <c r="G31" s="72"/>
      <c r="H31" s="7">
        <f>H30*50.5%</f>
        <v>958603.625</v>
      </c>
      <c r="I31" s="7">
        <f t="shared" ref="I31:M31" si="8">I30*50.5%</f>
        <v>986618.1029437501</v>
      </c>
      <c r="J31" s="7">
        <f t="shared" si="8"/>
        <v>1054627.1093679999</v>
      </c>
      <c r="K31" s="7">
        <f t="shared" si="8"/>
        <v>1143800.6570305</v>
      </c>
      <c r="L31" s="7">
        <f t="shared" si="8"/>
        <v>1168695.4681085001</v>
      </c>
      <c r="M31" s="7">
        <f t="shared" si="8"/>
        <v>1141163.319629</v>
      </c>
    </row>
    <row r="32" spans="2:13" ht="15" customHeight="1" x14ac:dyDescent="0.15">
      <c r="B32" s="27"/>
      <c r="C32" s="27"/>
      <c r="D32" s="41"/>
      <c r="E32" s="73" t="s">
        <v>14</v>
      </c>
      <c r="F32" s="74"/>
      <c r="G32" s="74"/>
      <c r="H32" s="8">
        <f>H30*40.8%</f>
        <v>774475.79999999993</v>
      </c>
      <c r="I32" s="8">
        <f t="shared" ref="I32:M32" si="9">I30*40.8%</f>
        <v>797109.27920999995</v>
      </c>
      <c r="J32" s="8">
        <f t="shared" si="9"/>
        <v>852055.16954879987</v>
      </c>
      <c r="K32" s="8">
        <f t="shared" si="9"/>
        <v>924100.33280879993</v>
      </c>
      <c r="L32" s="8">
        <f t="shared" si="9"/>
        <v>944213.36829359992</v>
      </c>
      <c r="M32" s="8">
        <f t="shared" si="9"/>
        <v>921969.57308640005</v>
      </c>
    </row>
    <row r="33" spans="2:13" ht="15" customHeight="1" x14ac:dyDescent="0.15">
      <c r="B33" s="27"/>
      <c r="C33" s="27"/>
      <c r="D33" s="42"/>
      <c r="E33" s="73" t="s">
        <v>15</v>
      </c>
      <c r="F33" s="74"/>
      <c r="G33" s="74"/>
      <c r="H33" s="8">
        <f>H30*8.7%</f>
        <v>165145.57499999998</v>
      </c>
      <c r="I33" s="8">
        <f t="shared" ref="I33:M33" si="10">I30*8.7%</f>
        <v>169971.83159625001</v>
      </c>
      <c r="J33" s="8">
        <f t="shared" si="10"/>
        <v>181688.23468319999</v>
      </c>
      <c r="K33" s="8">
        <f t="shared" si="10"/>
        <v>197050.80626069999</v>
      </c>
      <c r="L33" s="8">
        <f t="shared" si="10"/>
        <v>201339.61529789999</v>
      </c>
      <c r="M33" s="8">
        <f t="shared" si="10"/>
        <v>196596.45308460001</v>
      </c>
    </row>
    <row r="34" spans="2:13" ht="15" customHeight="1" x14ac:dyDescent="0.15">
      <c r="B34" s="27"/>
      <c r="C34" s="28" t="s">
        <v>39</v>
      </c>
      <c r="D34" s="29"/>
      <c r="E34" s="29"/>
      <c r="F34" s="29"/>
      <c r="G34" s="30"/>
      <c r="H34" s="8">
        <f>H15</f>
        <v>475559</v>
      </c>
      <c r="I34" s="12">
        <f t="shared" ref="I34:M35" si="11">I15-I21</f>
        <v>532743.78625</v>
      </c>
      <c r="J34" s="12">
        <f t="shared" si="11"/>
        <v>570739.48640000005</v>
      </c>
      <c r="K34" s="12">
        <f t="shared" si="11"/>
        <v>586263.20389999996</v>
      </c>
      <c r="L34" s="12">
        <f t="shared" si="11"/>
        <v>594059.54830000002</v>
      </c>
      <c r="M34" s="12">
        <f t="shared" si="11"/>
        <v>628270.65419999999</v>
      </c>
    </row>
    <row r="35" spans="2:13" ht="15" customHeight="1" x14ac:dyDescent="0.15">
      <c r="B35" s="31" t="s">
        <v>34</v>
      </c>
      <c r="C35" s="32"/>
      <c r="D35" s="32"/>
      <c r="E35" s="32"/>
      <c r="F35" s="32"/>
      <c r="G35" s="33"/>
      <c r="H35" s="18">
        <f>H16</f>
        <v>736259567</v>
      </c>
      <c r="I35" s="11">
        <f t="shared" si="11"/>
        <v>800309674.41033816</v>
      </c>
      <c r="J35" s="11">
        <f t="shared" si="11"/>
        <v>837674183.54299212</v>
      </c>
      <c r="K35" s="11">
        <f t="shared" si="11"/>
        <v>866508255.31316924</v>
      </c>
      <c r="L35" s="11">
        <f t="shared" si="11"/>
        <v>897213797.43154633</v>
      </c>
      <c r="M35" s="11">
        <f t="shared" si="11"/>
        <v>948650584.45317852</v>
      </c>
    </row>
    <row r="36" spans="2:13" ht="15" customHeight="1" x14ac:dyDescent="0.15">
      <c r="B36" s="31" t="s">
        <v>35</v>
      </c>
      <c r="C36" s="32"/>
      <c r="D36" s="32"/>
      <c r="E36" s="32"/>
      <c r="F36" s="32"/>
      <c r="G36" s="33"/>
      <c r="H36" s="18">
        <f>H35/H34</f>
        <v>1548.1981562750364</v>
      </c>
      <c r="I36" s="11">
        <f>I35/I34</f>
        <v>1502.2412181355371</v>
      </c>
      <c r="J36" s="11">
        <f t="shared" ref="J36:L36" si="12">J35/J34</f>
        <v>1467.6997185295711</v>
      </c>
      <c r="K36" s="11">
        <f t="shared" si="12"/>
        <v>1478.0191721890349</v>
      </c>
      <c r="L36" s="11">
        <f t="shared" si="12"/>
        <v>1510.3095304150443</v>
      </c>
      <c r="M36" s="11">
        <f>M35/M34</f>
        <v>1509.9393519519544</v>
      </c>
    </row>
    <row r="37" spans="2:13" ht="15" customHeight="1" x14ac:dyDescent="0.15"/>
    <row r="38" spans="2:13" ht="15" customHeight="1" x14ac:dyDescent="0.15">
      <c r="B38" s="31" t="s">
        <v>36</v>
      </c>
      <c r="C38" s="32"/>
      <c r="D38" s="32"/>
      <c r="E38" s="32"/>
      <c r="F38" s="32"/>
      <c r="G38" s="33"/>
      <c r="H38" s="20">
        <f t="shared" ref="H38:M38" si="13">(H16-H35)/H16</f>
        <v>0</v>
      </c>
      <c r="I38" s="13">
        <f t="shared" si="13"/>
        <v>1.7331710904932251E-2</v>
      </c>
      <c r="J38" s="13">
        <f t="shared" si="13"/>
        <v>3.225127780792187E-2</v>
      </c>
      <c r="K38" s="13">
        <f t="shared" si="13"/>
        <v>4.7542668477581061E-2</v>
      </c>
      <c r="L38" s="13">
        <f t="shared" si="13"/>
        <v>6.3573593057898184E-2</v>
      </c>
      <c r="M38" s="13">
        <f t="shared" si="13"/>
        <v>7.5878229980716569E-2</v>
      </c>
    </row>
  </sheetData>
  <mergeCells count="35">
    <mergeCell ref="C34:G34"/>
    <mergeCell ref="B35:G35"/>
    <mergeCell ref="B36:G36"/>
    <mergeCell ref="B38:G38"/>
    <mergeCell ref="B29:G29"/>
    <mergeCell ref="C30:G30"/>
    <mergeCell ref="D31:D33"/>
    <mergeCell ref="E31:G31"/>
    <mergeCell ref="E32:G32"/>
    <mergeCell ref="E33:G33"/>
    <mergeCell ref="B21:G21"/>
    <mergeCell ref="B22:G22"/>
    <mergeCell ref="B25:G25"/>
    <mergeCell ref="B26:G26"/>
    <mergeCell ref="B27:G27"/>
    <mergeCell ref="B28:G28"/>
    <mergeCell ref="C15:G15"/>
    <mergeCell ref="B16:G16"/>
    <mergeCell ref="B17:G17"/>
    <mergeCell ref="F18:M18"/>
    <mergeCell ref="B19:F19"/>
    <mergeCell ref="B20:F20"/>
    <mergeCell ref="B9:G9"/>
    <mergeCell ref="B10:G10"/>
    <mergeCell ref="C11:G11"/>
    <mergeCell ref="D12:D14"/>
    <mergeCell ref="E12:G12"/>
    <mergeCell ref="E13:G13"/>
    <mergeCell ref="E14:G14"/>
    <mergeCell ref="B1:M1"/>
    <mergeCell ref="B3:M3"/>
    <mergeCell ref="H4:M4"/>
    <mergeCell ref="B6:G6"/>
    <mergeCell ref="B7:G7"/>
    <mergeCell ref="B8:G8"/>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パターン１　試算 (フレイル割合 東大調査) </vt:lpstr>
      <vt:lpstr>パターン１　記入例（神奈川県の例）</vt:lpstr>
      <vt:lpstr>パターン2　試算 (フレイル割合 東京都長寿調査)  </vt:lpstr>
      <vt:lpstr>パターン２　記入例（神奈川県の例）</vt:lpstr>
      <vt:lpstr>'パターン１　試算 (フレイル割合 東大調査) '!Print_Area</vt:lpstr>
      <vt:lpstr>'パターン2　試算 (フレイル割合 東京都長寿調査)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鹿嶌 真美子</cp:lastModifiedBy>
  <cp:lastPrinted>2024-05-08T10:26:52Z</cp:lastPrinted>
  <dcterms:created xsi:type="dcterms:W3CDTF">2024-04-08T10:23:48Z</dcterms:created>
  <dcterms:modified xsi:type="dcterms:W3CDTF">2024-10-04T05:10:18Z</dcterms:modified>
</cp:coreProperties>
</file>